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029"/>
  <workbookPr defaultThemeVersion="166925"/>
  <mc:AlternateContent xmlns:mc="http://schemas.openxmlformats.org/markup-compatibility/2006">
    <mc:Choice Requires="x15">
      <x15ac:absPath xmlns:x15ac="http://schemas.microsoft.com/office/spreadsheetml/2010/11/ac" url="S:\PTS\CRA\RDA Successor Agency\RPTTF\Fiscal Year 2020-21\2020-10-01 Estimate\Report Filed with DOF\"/>
    </mc:Choice>
  </mc:AlternateContent>
  <xr:revisionPtr revIDLastSave="0" documentId="13_ncr:1_{BC335A55-9B38-4766-A310-872A4887906C}" xr6:coauthVersionLast="45" xr6:coauthVersionMax="45" xr10:uidLastSave="{00000000-0000-0000-0000-000000000000}"/>
  <bookViews>
    <workbookView xWindow="-120" yWindow="-120" windowWidth="29040" windowHeight="15840" xr2:uid="{02E5F016-DCF5-48BF-A04A-5CD57F99E45B}"/>
  </bookViews>
  <sheets>
    <sheet name="ROPS 20-21B" sheetId="1" r:id="rId1"/>
  </sheets>
  <externalReferences>
    <externalReference r:id="rId2"/>
  </externalReferences>
  <definedNames>
    <definedName name="\b">#N/A</definedName>
    <definedName name="\c">#REF!</definedName>
    <definedName name="\d">#REF!</definedName>
    <definedName name="\e">#REF!</definedName>
    <definedName name="\g">#REF!</definedName>
    <definedName name="\n">#REF!</definedName>
    <definedName name="\p">#REF!</definedName>
    <definedName name="\r">#N/A</definedName>
    <definedName name="\t">#REF!</definedName>
    <definedName name="\z">#REF!</definedName>
    <definedName name="_1">#REF!</definedName>
    <definedName name="_2">#REF!</definedName>
    <definedName name="_3">#REF!</definedName>
    <definedName name="_4">#REF!</definedName>
    <definedName name="_5">#REF!</definedName>
    <definedName name="_6">#REF!</definedName>
    <definedName name="_7">#REF!</definedName>
    <definedName name="_B">#N/A</definedName>
    <definedName name="_Fill" hidden="1">#REF!</definedName>
    <definedName name="_Key1" hidden="1">#REF!</definedName>
    <definedName name="_Order1" hidden="1">255</definedName>
    <definedName name="_PMT8">#N/A</definedName>
    <definedName name="_Sort" hidden="1">#REF!</definedName>
    <definedName name="ADDE">#N/A</definedName>
    <definedName name="ADJINC">#N/A</definedName>
    <definedName name="CASHBAL">#N/A</definedName>
    <definedName name="CHVHACT">#REF!</definedName>
    <definedName name="CTR">#N/A</definedName>
    <definedName name="D">#REF!</definedName>
    <definedName name="DD">#REF!</definedName>
    <definedName name="DEBTCAP">#N/A</definedName>
    <definedName name="DI">#REF!</definedName>
    <definedName name="DIEGUITOCT">#REF!</definedName>
    <definedName name="DOWN">#REF!</definedName>
    <definedName name="DOWN_">#REF!</definedName>
    <definedName name="DOWNONE">#N/A</definedName>
    <definedName name="HTML_CodePage" hidden="1">1252</definedName>
    <definedName name="HTML_Control" hidden="1">{"'503001'!$H$43"}</definedName>
    <definedName name="HTML_Description" hidden="1">""</definedName>
    <definedName name="HTML_Email" hidden="1">""</definedName>
    <definedName name="HTML_Header" hidden="1">"503001"</definedName>
    <definedName name="HTML_LastUpdate" hidden="1">"7/20/99"</definedName>
    <definedName name="HTML_LineAfter" hidden="1">FALSE</definedName>
    <definedName name="HTML_LineBefore" hidden="1">FALSE</definedName>
    <definedName name="HTML_Name" hidden="1">"County of San Diego"</definedName>
    <definedName name="HTML_OBDlg2" hidden="1">TRUE</definedName>
    <definedName name="HTML_OBDlg4" hidden="1">TRUE</definedName>
    <definedName name="HTML_OS" hidden="1">0</definedName>
    <definedName name="HTML_PathFile" hidden="1">"C:\MyHTML.htm"</definedName>
    <definedName name="HTML_Title" hidden="1">"PYMNTS99"</definedName>
    <definedName name="JULIANCT">#REF!</definedName>
    <definedName name="LAB">#N/A</definedName>
    <definedName name="MAIN">#REF!</definedName>
    <definedName name="MENU1">#REF!</definedName>
    <definedName name="MENU2">#REF!</definedName>
    <definedName name="MENU3">#REF!</definedName>
    <definedName name="PAGES">#REF!</definedName>
    <definedName name="PAYMENT">#N/A</definedName>
    <definedName name="_xlnm.Print_Area" localSheetId="0">'ROPS 20-21B'!$A$1:$T$65</definedName>
    <definedName name="_xlnm.Print_Area">#REF!</definedName>
    <definedName name="Print_Area_MI">#REF!</definedName>
    <definedName name="_xlnm.Print_Titles" localSheetId="0">'ROPS 20-21B'!$A:$B,'ROPS 20-21B'!$1:$5</definedName>
    <definedName name="PRNTNAM">#N/A</definedName>
    <definedName name="Q">#REF!</definedName>
    <definedName name="RMASTR">#N/A</definedName>
    <definedName name="ROPS">#REF!</definedName>
    <definedName name="SRV">'[1]60476 (B)'!$B$3:$H$42</definedName>
    <definedName name="SUPP619">#N/A</definedName>
    <definedName name="SWEETWATER">#REF!</definedName>
    <definedName name="TAXBYCITY">#REF!</definedName>
    <definedName name="UpperSD">#N/A</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Q63" i="1" l="1"/>
  <c r="I63" i="1"/>
  <c r="C61" i="1"/>
  <c r="C60" i="1"/>
  <c r="C59" i="1"/>
  <c r="C58" i="1"/>
  <c r="C57" i="1"/>
  <c r="M63" i="1"/>
  <c r="E63" i="1"/>
  <c r="T63" i="1"/>
  <c r="P63" i="1"/>
  <c r="L63" i="1"/>
  <c r="H63" i="1"/>
  <c r="C54" i="1"/>
  <c r="C53" i="1"/>
  <c r="R62" i="1"/>
  <c r="Q62" i="1"/>
  <c r="N62" i="1"/>
  <c r="M62" i="1"/>
  <c r="J62" i="1"/>
  <c r="I62" i="1"/>
  <c r="F62" i="1"/>
  <c r="E62" i="1"/>
  <c r="C49" i="1"/>
  <c r="C47" i="1"/>
  <c r="T46" i="1"/>
  <c r="Q46" i="1"/>
  <c r="P46" i="1"/>
  <c r="M46" i="1"/>
  <c r="L46" i="1"/>
  <c r="I46" i="1"/>
  <c r="H46" i="1"/>
  <c r="D46" i="1"/>
  <c r="R45" i="1"/>
  <c r="Q45" i="1"/>
  <c r="Q48" i="1" s="1"/>
  <c r="N45" i="1"/>
  <c r="J45" i="1"/>
  <c r="I45" i="1"/>
  <c r="F45" i="1"/>
  <c r="F48" i="1" s="1"/>
  <c r="R43" i="1"/>
  <c r="O43" i="1"/>
  <c r="N43" i="1"/>
  <c r="J43" i="1"/>
  <c r="G43" i="1"/>
  <c r="F43" i="1"/>
  <c r="C42" i="1"/>
  <c r="S46" i="1"/>
  <c r="R46" i="1"/>
  <c r="O46" i="1"/>
  <c r="N46" i="1"/>
  <c r="K46" i="1"/>
  <c r="J46" i="1"/>
  <c r="G46" i="1"/>
  <c r="E46" i="1"/>
  <c r="C41" i="1"/>
  <c r="S45" i="1"/>
  <c r="Q43" i="1"/>
  <c r="O45" i="1"/>
  <c r="O48" i="1" s="1"/>
  <c r="M43" i="1"/>
  <c r="K45" i="1"/>
  <c r="K48" i="1" s="1"/>
  <c r="I43" i="1"/>
  <c r="G45" i="1"/>
  <c r="G48" i="1" s="1"/>
  <c r="E43" i="1"/>
  <c r="C34" i="1"/>
  <c r="C32" i="1"/>
  <c r="C31" i="1"/>
  <c r="C30" i="1"/>
  <c r="C28" i="1"/>
  <c r="C27" i="1"/>
  <c r="C26" i="1"/>
  <c r="C24" i="1"/>
  <c r="C23" i="1"/>
  <c r="P36" i="1"/>
  <c r="H36" i="1"/>
  <c r="C22" i="1"/>
  <c r="R36" i="1"/>
  <c r="N36" i="1"/>
  <c r="J36" i="1"/>
  <c r="S18" i="1"/>
  <c r="O18" i="1"/>
  <c r="K18" i="1"/>
  <c r="G18" i="1"/>
  <c r="C17" i="1"/>
  <c r="C16" i="1"/>
  <c r="T18" i="1"/>
  <c r="R18" i="1"/>
  <c r="Q18" i="1"/>
  <c r="P18" i="1"/>
  <c r="N18" i="1"/>
  <c r="N37" i="1" s="1"/>
  <c r="M18" i="1"/>
  <c r="L18" i="1"/>
  <c r="J18" i="1"/>
  <c r="I18" i="1"/>
  <c r="H18" i="1"/>
  <c r="F18" i="1"/>
  <c r="E18" i="1"/>
  <c r="C15" i="1"/>
  <c r="R12" i="1"/>
  <c r="N12" i="1"/>
  <c r="J12" i="1"/>
  <c r="F12" i="1"/>
  <c r="T12" i="1"/>
  <c r="S12" i="1"/>
  <c r="Q12" i="1"/>
  <c r="P12" i="1"/>
  <c r="O12" i="1"/>
  <c r="M12" i="1"/>
  <c r="L12" i="1"/>
  <c r="K12" i="1"/>
  <c r="I12" i="1"/>
  <c r="H12" i="1"/>
  <c r="G12" i="1"/>
  <c r="E12" i="1"/>
  <c r="D12" i="1"/>
  <c r="C11" i="1"/>
  <c r="C10" i="1"/>
  <c r="C9" i="1"/>
  <c r="C8" i="1"/>
  <c r="C7" i="1"/>
  <c r="R37" i="1" l="1"/>
  <c r="R38" i="1" s="1"/>
  <c r="R50" i="1" s="1"/>
  <c r="R48" i="1"/>
  <c r="J37" i="1"/>
  <c r="J38" i="1" s="1"/>
  <c r="J50" i="1" s="1"/>
  <c r="N38" i="1"/>
  <c r="S48" i="1"/>
  <c r="J48" i="1"/>
  <c r="N48" i="1"/>
  <c r="F36" i="1"/>
  <c r="C20" i="1"/>
  <c r="I48" i="1"/>
  <c r="H37" i="1"/>
  <c r="P37" i="1"/>
  <c r="G36" i="1"/>
  <c r="G37" i="1" s="1"/>
  <c r="G38" i="1" s="1"/>
  <c r="G50" i="1" s="1"/>
  <c r="K36" i="1"/>
  <c r="K37" i="1" s="1"/>
  <c r="K38" i="1" s="1"/>
  <c r="K50" i="1" s="1"/>
  <c r="O36" i="1"/>
  <c r="O37" i="1" s="1"/>
  <c r="O38" i="1" s="1"/>
  <c r="O50" i="1" s="1"/>
  <c r="S36" i="1"/>
  <c r="S37" i="1" s="1"/>
  <c r="S38" i="1" s="1"/>
  <c r="C21" i="1"/>
  <c r="C25" i="1"/>
  <c r="C29" i="1"/>
  <c r="C33" i="1"/>
  <c r="C46" i="1"/>
  <c r="E64" i="1"/>
  <c r="M64" i="1"/>
  <c r="H38" i="1"/>
  <c r="P38" i="1"/>
  <c r="C12" i="1"/>
  <c r="D36" i="1"/>
  <c r="L36" i="1"/>
  <c r="T36" i="1"/>
  <c r="T37" i="1" s="1"/>
  <c r="T38" i="1" s="1"/>
  <c r="C55" i="1"/>
  <c r="D18" i="1"/>
  <c r="D45" i="1"/>
  <c r="C40" i="1"/>
  <c r="D43" i="1"/>
  <c r="H45" i="1"/>
  <c r="H48" i="1" s="1"/>
  <c r="H43" i="1"/>
  <c r="L45" i="1"/>
  <c r="L48" i="1" s="1"/>
  <c r="L43" i="1"/>
  <c r="P45" i="1"/>
  <c r="P48" i="1" s="1"/>
  <c r="P43" i="1"/>
  <c r="T45" i="1"/>
  <c r="T48" i="1" s="1"/>
  <c r="T43" i="1"/>
  <c r="K43" i="1"/>
  <c r="S43" i="1"/>
  <c r="E45" i="1"/>
  <c r="E48" i="1" s="1"/>
  <c r="M45" i="1"/>
  <c r="M48" i="1" s="1"/>
  <c r="G62" i="1"/>
  <c r="K62" i="1"/>
  <c r="O62" i="1"/>
  <c r="S62" i="1"/>
  <c r="D63" i="1"/>
  <c r="I64" i="1"/>
  <c r="D62" i="1"/>
  <c r="H62" i="1"/>
  <c r="L62" i="1"/>
  <c r="P62" i="1"/>
  <c r="T62" i="1"/>
  <c r="T64" i="1" s="1"/>
  <c r="F63" i="1"/>
  <c r="F64" i="1" s="1"/>
  <c r="J63" i="1"/>
  <c r="J64" i="1" s="1"/>
  <c r="N63" i="1"/>
  <c r="N64" i="1" s="1"/>
  <c r="R63" i="1"/>
  <c r="R64" i="1" s="1"/>
  <c r="C56" i="1"/>
  <c r="Q64" i="1"/>
  <c r="E36" i="1"/>
  <c r="E37" i="1" s="1"/>
  <c r="E38" i="1" s="1"/>
  <c r="E50" i="1" s="1"/>
  <c r="I36" i="1"/>
  <c r="I37" i="1" s="1"/>
  <c r="I38" i="1" s="1"/>
  <c r="M36" i="1"/>
  <c r="M37" i="1" s="1"/>
  <c r="M38" i="1" s="1"/>
  <c r="M50" i="1" s="1"/>
  <c r="Q36" i="1"/>
  <c r="Q37" i="1" s="1"/>
  <c r="Q38" i="1" s="1"/>
  <c r="Q50" i="1" s="1"/>
  <c r="C35" i="1"/>
  <c r="G63" i="1"/>
  <c r="K63" i="1"/>
  <c r="K64" i="1" s="1"/>
  <c r="O63" i="1"/>
  <c r="S63" i="1"/>
  <c r="C52" i="1"/>
  <c r="T50" i="1" l="1"/>
  <c r="G64" i="1"/>
  <c r="P50" i="1"/>
  <c r="N50" i="1"/>
  <c r="H50" i="1"/>
  <c r="S50" i="1"/>
  <c r="I50" i="1"/>
  <c r="S64" i="1"/>
  <c r="C36" i="1"/>
  <c r="C63" i="1"/>
  <c r="D64" i="1"/>
  <c r="D37" i="1"/>
  <c r="C18" i="1"/>
  <c r="F37" i="1"/>
  <c r="F38" i="1" s="1"/>
  <c r="F50" i="1" s="1"/>
  <c r="P64" i="1"/>
  <c r="L37" i="1"/>
  <c r="L38" i="1" s="1"/>
  <c r="L50" i="1" s="1"/>
  <c r="C45" i="1"/>
  <c r="D48" i="1"/>
  <c r="C48" i="1" s="1"/>
  <c r="O64" i="1"/>
  <c r="C62" i="1"/>
  <c r="C43" i="1"/>
  <c r="H64" i="1"/>
  <c r="L64" i="1"/>
  <c r="C37" i="1" l="1"/>
  <c r="D38" i="1"/>
  <c r="C64" i="1"/>
  <c r="D50" i="1" l="1"/>
  <c r="C38" i="1"/>
  <c r="C50" i="1" l="1"/>
</calcChain>
</file>

<file path=xl/sharedStrings.xml><?xml version="1.0" encoding="utf-8"?>
<sst xmlns="http://schemas.openxmlformats.org/spreadsheetml/2006/main" count="85" uniqueCount="84">
  <si>
    <r>
      <rPr>
        <b/>
        <sz val="12"/>
        <rFont val="Arial"/>
        <family val="2"/>
      </rPr>
      <t xml:space="preserve">Recognized Obligation Payment Schedule (ROPS) Redevelopment Property Tax Trust Fund (RPTTF) Distributions </t>
    </r>
    <r>
      <rPr>
        <sz val="10"/>
        <rFont val="Arial"/>
        <family val="2"/>
      </rPr>
      <t xml:space="preserve">
(to be completed by County Auditor-Controllers (CACs) - all values should be reported in whole dollars)</t>
    </r>
  </si>
  <si>
    <r>
      <t>Allocation Period:</t>
    </r>
    <r>
      <rPr>
        <sz val="10"/>
        <rFont val="Arial"/>
        <family val="2"/>
      </rPr>
      <t xml:space="preserve"> January 2021 - June 2021</t>
    </r>
  </si>
  <si>
    <r>
      <rPr>
        <b/>
        <i/>
        <sz val="10"/>
        <color rgb="FFFF0000"/>
        <rFont val="Arial"/>
        <family val="2"/>
      </rPr>
      <t xml:space="preserve">Estimated </t>
    </r>
    <r>
      <rPr>
        <b/>
        <sz val="10"/>
        <rFont val="Arial"/>
        <family val="2"/>
      </rPr>
      <t>ROPS Redevelopment Property Tax Trust Fund (RPTTF) Allocation Cycle:</t>
    </r>
    <r>
      <rPr>
        <sz val="10"/>
        <rFont val="Arial"/>
        <family val="2"/>
      </rPr>
      <t xml:space="preserve"> 20-21B</t>
    </r>
  </si>
  <si>
    <t>County : San Diego</t>
  </si>
  <si>
    <t>Line #</t>
  </si>
  <si>
    <t xml:space="preserve">Title of Former Redevelopment Agency: </t>
  </si>
  <si>
    <t>Countywide Totals</t>
  </si>
  <si>
    <t xml:space="preserve"> Carlsbad RDA </t>
  </si>
  <si>
    <t xml:space="preserve"> Chula Vista RDA</t>
  </si>
  <si>
    <t>Coronado RDA</t>
  </si>
  <si>
    <t xml:space="preserve"> El Cajon RDA </t>
  </si>
  <si>
    <t xml:space="preserve"> Escondido RDA </t>
  </si>
  <si>
    <t xml:space="preserve"> Imperial Beach RDA </t>
  </si>
  <si>
    <t>La Mesa RDA</t>
  </si>
  <si>
    <t xml:space="preserve"> Lemon Grove RDA </t>
  </si>
  <si>
    <t xml:space="preserve"> National City RDA </t>
  </si>
  <si>
    <t xml:space="preserve"> Oceanside RDA</t>
  </si>
  <si>
    <t xml:space="preserve"> City of 
San Diego RDA</t>
  </si>
  <si>
    <t xml:space="preserve"> San Marcos RDA</t>
  </si>
  <si>
    <t xml:space="preserve"> Santee RDA</t>
  </si>
  <si>
    <t xml:space="preserve"> Poway RDA</t>
  </si>
  <si>
    <t xml:space="preserve"> Solana Beach RDA</t>
  </si>
  <si>
    <t xml:space="preserve"> Vista RDA </t>
  </si>
  <si>
    <t xml:space="preserve"> County of 
San Diego RDA</t>
  </si>
  <si>
    <r>
      <t xml:space="preserve">RPTTF Deposits - </t>
    </r>
    <r>
      <rPr>
        <sz val="10"/>
        <rFont val="Arial"/>
        <family val="2"/>
      </rPr>
      <t>Entering the deposits by source is optional.</t>
    </r>
  </si>
  <si>
    <t>Secured &amp; Unsecured Property Tax Increment (TI)</t>
  </si>
  <si>
    <t>Supplemental &amp; Unitary Property TI</t>
  </si>
  <si>
    <t>Interest Earnings/Other</t>
  </si>
  <si>
    <t>Penalty Assessments</t>
  </si>
  <si>
    <t>Total RPTTF Deposits (sum of lines 2:5)</t>
  </si>
  <si>
    <t>Total RPTTF Balance Available to Fund CAC Administrative Costs and Passthroughs</t>
  </si>
  <si>
    <r>
      <t xml:space="preserve">RPTTF Distributions - </t>
    </r>
    <r>
      <rPr>
        <sz val="10"/>
        <rFont val="Arial"/>
        <family val="2"/>
      </rPr>
      <t>Include all payments made pursuant to Health and Safety Code (H&amp;S) Section 34183.  Note that the following distributions are not necessary listed in the priority order required by H&amp;S 34183.</t>
    </r>
  </si>
  <si>
    <t>Administrative Distributions-</t>
  </si>
  <si>
    <t>Administrative Fees to CAC</t>
  </si>
  <si>
    <t>SB 2557 Administration Fees</t>
  </si>
  <si>
    <t>SCO Invoices for Audit and Oversight - Funding should only be allocated for this purpose when there is sufficient RPTTF to fully fund the approved enforceable obligations as shown on line 38.</t>
  </si>
  <si>
    <t>Total Administrative Distributions (sum of lines 10:12)</t>
  </si>
  <si>
    <t>Passthrough Distributions-</t>
  </si>
  <si>
    <t>City Passthrough Payments</t>
  </si>
  <si>
    <t>County Passthrough Payments</t>
  </si>
  <si>
    <t>Special District Passthrough Payments</t>
  </si>
  <si>
    <t>K-12 School Passthrough Payments - Tax Portion</t>
  </si>
  <si>
    <t>K-12 School Passthrough Payments - Facilities Portion</t>
  </si>
  <si>
    <t>K-12 School Passthrough Payments - (H&amp;S Code 33401)</t>
  </si>
  <si>
    <t>K-12 School Passthrough Payments - (H&amp;S Code 33676)</t>
  </si>
  <si>
    <t>Community College Passthrough Payments - Tax Portion</t>
  </si>
  <si>
    <t>Community College Passthrough Payments - Facilities Portion</t>
  </si>
  <si>
    <t>Community College Passthrough Payments - (H&amp;S Code 33401)</t>
  </si>
  <si>
    <t>Community College Passthrough Payments - (H&amp;S Code 33676)</t>
  </si>
  <si>
    <t>County Office of Education - Tax Portion</t>
  </si>
  <si>
    <t>County Office of Education - Facilities Portion</t>
  </si>
  <si>
    <t>County Office of Education - (H&amp;S Code 33401)</t>
  </si>
  <si>
    <t>County Office of Education - (H&amp;S Code 33676)</t>
  </si>
  <si>
    <t>Educational Revenue Augmentation Fund (ERAF)</t>
  </si>
  <si>
    <t>Total Passthrough Distributions (sum of lines 15:30)</t>
  </si>
  <si>
    <t>Total Administrative and Passthrough Distributions (sum of lines 13 and 31)</t>
  </si>
  <si>
    <t>Total RPTTF Balance Available to Fund Successor Agency (SA) Enforceable Obligations (EOs)  (line 6 - 32)</t>
  </si>
  <si>
    <r>
      <t>Finance Approved RPTTF for Distribution</t>
    </r>
    <r>
      <rPr>
        <sz val="10"/>
        <rFont val="Arial"/>
        <family val="2"/>
      </rPr>
      <t xml:space="preserve"> - Include the total RPTTF approved for SA non-admin and admin costs. Should the RPTTF be insufficient to fund all approved amounts during the "A" period of the annual ROPS, enter the amount of RPTTF available in the "B" period (if any) that will be distributed to fund the "A" period shortfall. See line 42 in "A" ROPS.</t>
    </r>
  </si>
  <si>
    <t xml:space="preserve">Non-Admin EOs </t>
  </si>
  <si>
    <t>Admin EOs</t>
  </si>
  <si>
    <t xml:space="preserve">Less PPAs - Amount should be entered as a negative number. </t>
  </si>
  <si>
    <t>Total Finance Approved RPTTF for Distribution (sum of lines 35:37)</t>
  </si>
  <si>
    <t>CAC Distributed ROPS RPTTF</t>
  </si>
  <si>
    <t xml:space="preserve">Admin EOs </t>
  </si>
  <si>
    <t xml:space="preserve">    Insufficient RPTTF in "A" Period for Finance Approved RPTTF to be Funded in "B" Period (See line 42 in "A" ROPS)</t>
  </si>
  <si>
    <t>Total CAC Distributed RPTTF for SA EOs (sum of lines 40 plus 41 plus 42)</t>
  </si>
  <si>
    <r>
      <rPr>
        <b/>
        <sz val="10"/>
        <rFont val="Arial"/>
        <family val="2"/>
      </rPr>
      <t>Pension Override/State Water Project Override Revenues</t>
    </r>
    <r>
      <rPr>
        <sz val="10"/>
        <rFont val="Arial"/>
        <family val="2"/>
      </rPr>
      <t xml:space="preserve"> pursuant to HSC 34183 (a) (1) (B)</t>
    </r>
  </si>
  <si>
    <t>Total ROPS Only RPTTF Balance Available for Distribution to ATEs (line 33 minus 43 minus 44)</t>
  </si>
  <si>
    <t>RPTTF Distributions to ATEs</t>
  </si>
  <si>
    <t>Cities</t>
  </si>
  <si>
    <t>Counties</t>
  </si>
  <si>
    <t>Special Districts</t>
  </si>
  <si>
    <t>K-12 Schools</t>
  </si>
  <si>
    <t xml:space="preserve">Community Colleges  </t>
  </si>
  <si>
    <t xml:space="preserve">County Office of Education  </t>
  </si>
  <si>
    <t>Total ERAF - Please break out the ERAF amounts into the following categories if possible. (sum of lines 54:56)</t>
  </si>
  <si>
    <t>ERAF - K-12</t>
  </si>
  <si>
    <t>ERAF - Community Colleges</t>
  </si>
  <si>
    <t>ERAF - County Offices of Education</t>
  </si>
  <si>
    <r>
      <t xml:space="preserve">Total RPTTF Distributions to ATEs (sum of lines 47:53) - </t>
    </r>
    <r>
      <rPr>
        <sz val="10"/>
        <rFont val="Arial"/>
        <family val="2"/>
      </rPr>
      <t>Total residual distributions must equal the total residual balance as shown on line 45.</t>
    </r>
  </si>
  <si>
    <t>Total Residual Distributions to K-14 Schools (sum of lines 50:53):</t>
  </si>
  <si>
    <t>Percentage of Residual Distributions to K-14 Schools</t>
  </si>
  <si>
    <r>
      <t xml:space="preserve">Comments:
</t>
    </r>
    <r>
      <rPr>
        <sz val="10"/>
        <rFont val="Arial"/>
        <family val="2"/>
      </rPr>
      <t xml:space="preserve">
</t>
    </r>
  </si>
  <si>
    <r>
      <t xml:space="preserve">(1) Effective October 1, 2020, per the </t>
    </r>
    <r>
      <rPr>
        <i/>
        <sz val="10"/>
        <rFont val="Arial"/>
        <family val="2"/>
      </rPr>
      <t>City of Chula Vista et al. v. Tracy Sandoval,</t>
    </r>
    <r>
      <rPr>
        <sz val="10"/>
        <rFont val="Arial"/>
        <family val="2"/>
      </rPr>
      <t xml:space="preserve"> 49 Cal.App.5th 539 (2020) court ruling, the County Auditor and Controller does not cap the residual. 
(2) ROPS estimates are based on the Department of Finance's (DOF) approved ROPS for the RPTTF distribution. However, SAs may submit amended ROPS to DOF, which are subject to DOF's approval. 
(3) The total distribution is subject to change depending upon the actual RPTTF available amount and DOF approved ROPS.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</si>
</sst>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1" formatCode="_(* #,##0_);_(* \(#,##0\);_(* &quot;-&quot;_);_(@_)"/>
    <numFmt numFmtId="43" formatCode="_(* #,##0.00_);_(* \(#,##0.00\);_(* &quot;-&quot;??_);_(@_)"/>
    <numFmt numFmtId="164" formatCode="_(* #,##0_);_(* \(#,##0\);_(* &quot;-&quot;??_);_(@_)"/>
    <numFmt numFmtId="165" formatCode="0.0%"/>
  </numFmts>
  <fonts count="11" x14ac:knownFonts="1">
    <font>
      <sz val="11"/>
      <color theme="1"/>
      <name val="Calibri"/>
      <family val="2"/>
      <scheme val="minor"/>
    </font>
    <font>
      <sz val="11"/>
      <color theme="1"/>
      <name val="Calibri"/>
      <family val="2"/>
      <scheme val="minor"/>
    </font>
    <font>
      <sz val="10"/>
      <name val="Arial"/>
      <family val="2"/>
    </font>
    <font>
      <b/>
      <sz val="12"/>
      <name val="Arial"/>
      <family val="2"/>
    </font>
    <font>
      <sz val="8"/>
      <name val="Arial"/>
      <family val="2"/>
    </font>
    <font>
      <b/>
      <sz val="10"/>
      <name val="Arial"/>
      <family val="2"/>
    </font>
    <font>
      <b/>
      <i/>
      <sz val="10"/>
      <color rgb="FFFF0000"/>
      <name val="Arial"/>
      <family val="2"/>
    </font>
    <font>
      <sz val="10"/>
      <color theme="1"/>
      <name val="Arial"/>
      <family val="2"/>
    </font>
    <font>
      <sz val="10"/>
      <color rgb="FFFF0000"/>
      <name val="Arial"/>
      <family val="2"/>
    </font>
    <font>
      <sz val="10"/>
      <color rgb="FFC00000"/>
      <name val="Arial"/>
      <family val="2"/>
    </font>
    <font>
      <i/>
      <sz val="10"/>
      <name val="Arial"/>
      <family val="2"/>
    </font>
  </fonts>
  <fills count="12">
    <fill>
      <patternFill patternType="none"/>
    </fill>
    <fill>
      <patternFill patternType="gray125"/>
    </fill>
    <fill>
      <patternFill patternType="solid">
        <fgColor theme="0" tint="-0.14999847407452621"/>
        <bgColor indexed="64"/>
      </patternFill>
    </fill>
    <fill>
      <patternFill patternType="solid">
        <fgColor rgb="FFFFFFCC"/>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2" tint="-9.9978637043366805E-2"/>
        <bgColor indexed="64"/>
      </patternFill>
    </fill>
    <fill>
      <patternFill patternType="solid">
        <fgColor theme="2"/>
        <bgColor indexed="64"/>
      </patternFill>
    </fill>
  </fills>
  <borders count="6">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style="double">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0" fontId="1" fillId="0" borderId="0"/>
  </cellStyleXfs>
  <cellXfs count="60">
    <xf numFmtId="0" fontId="0" fillId="0" borderId="0" xfId="0"/>
    <xf numFmtId="0" fontId="2" fillId="0" borderId="0" xfId="0" applyFont="1"/>
    <xf numFmtId="0" fontId="5" fillId="0" borderId="0" xfId="0" applyFont="1"/>
    <xf numFmtId="0" fontId="5" fillId="0" borderId="0" xfId="0" applyFont="1" applyAlignment="1">
      <alignment horizontal="center"/>
    </xf>
    <xf numFmtId="0" fontId="5" fillId="0" borderId="1" xfId="0" applyFont="1" applyBorder="1"/>
    <xf numFmtId="0" fontId="2" fillId="0" borderId="0" xfId="0" applyFont="1" applyAlignment="1">
      <alignment horizontal="center"/>
    </xf>
    <xf numFmtId="0" fontId="2" fillId="0" borderId="0" xfId="0" applyFont="1" applyAlignment="1">
      <alignment horizontal="center" wrapText="1"/>
    </xf>
    <xf numFmtId="0" fontId="2" fillId="2" borderId="0" xfId="0" applyFont="1" applyFill="1"/>
    <xf numFmtId="0" fontId="5" fillId="3" borderId="2" xfId="0" applyFont="1" applyFill="1" applyBorder="1"/>
    <xf numFmtId="0" fontId="2" fillId="0" borderId="0" xfId="0" applyFont="1" applyAlignment="1">
      <alignment horizontal="left" indent="2"/>
    </xf>
    <xf numFmtId="41" fontId="2" fillId="0" borderId="0" xfId="0" applyNumberFormat="1" applyFont="1"/>
    <xf numFmtId="37" fontId="2" fillId="0" borderId="0" xfId="2" applyNumberFormat="1" applyFont="1"/>
    <xf numFmtId="164" fontId="7" fillId="0" borderId="0" xfId="1" applyNumberFormat="1" applyFont="1"/>
    <xf numFmtId="164" fontId="7" fillId="0" borderId="0" xfId="0" applyNumberFormat="1" applyFont="1"/>
    <xf numFmtId="0" fontId="5" fillId="3" borderId="3" xfId="0" applyFont="1" applyFill="1" applyBorder="1"/>
    <xf numFmtId="0" fontId="5" fillId="4" borderId="2" xfId="0" applyFont="1" applyFill="1" applyBorder="1" applyAlignment="1">
      <alignment horizontal="left"/>
    </xf>
    <xf numFmtId="0" fontId="5" fillId="0" borderId="4" xfId="0" applyFont="1" applyBorder="1"/>
    <xf numFmtId="41" fontId="5" fillId="0" borderId="4" xfId="0" applyNumberFormat="1" applyFont="1" applyBorder="1" applyAlignment="1">
      <alignment wrapText="1"/>
    </xf>
    <xf numFmtId="41" fontId="5" fillId="0" borderId="0" xfId="0" applyNumberFormat="1" applyFont="1"/>
    <xf numFmtId="0" fontId="2" fillId="0" borderId="0" xfId="0" applyFont="1" applyAlignment="1">
      <alignment horizontal="left" wrapText="1" indent="2"/>
    </xf>
    <xf numFmtId="0" fontId="2" fillId="5" borderId="2" xfId="0" applyFont="1" applyFill="1" applyBorder="1" applyAlignment="1">
      <alignment horizontal="left"/>
    </xf>
    <xf numFmtId="0" fontId="5" fillId="0" borderId="0" xfId="0" applyFont="1" applyAlignment="1">
      <alignment wrapText="1"/>
    </xf>
    <xf numFmtId="0" fontId="2" fillId="6" borderId="0" xfId="0" applyFont="1" applyFill="1" applyAlignment="1">
      <alignment horizontal="left" indent="2"/>
    </xf>
    <xf numFmtId="0" fontId="2" fillId="4" borderId="3" xfId="1" applyNumberFormat="1" applyFont="1" applyFill="1" applyBorder="1" applyAlignment="1"/>
    <xf numFmtId="0" fontId="5" fillId="7" borderId="2" xfId="0" applyFont="1" applyFill="1" applyBorder="1" applyAlignment="1">
      <alignment horizontal="left" wrapText="1"/>
    </xf>
    <xf numFmtId="0" fontId="2" fillId="8" borderId="2" xfId="0" applyFont="1" applyFill="1" applyBorder="1" applyAlignment="1">
      <alignment horizontal="left" wrapText="1"/>
    </xf>
    <xf numFmtId="0" fontId="2" fillId="9" borderId="5" xfId="0" applyFont="1" applyFill="1" applyBorder="1"/>
    <xf numFmtId="0" fontId="5" fillId="7" borderId="3" xfId="1" applyNumberFormat="1" applyFont="1" applyFill="1" applyBorder="1" applyAlignment="1"/>
    <xf numFmtId="0" fontId="2" fillId="5" borderId="0" xfId="0" applyFont="1" applyFill="1" applyAlignment="1">
      <alignment vertical="center" wrapText="1"/>
    </xf>
    <xf numFmtId="41" fontId="5" fillId="5" borderId="1" xfId="1" applyNumberFormat="1" applyFont="1" applyFill="1" applyBorder="1" applyAlignment="1"/>
    <xf numFmtId="0" fontId="5" fillId="10" borderId="2" xfId="0" applyFont="1" applyFill="1" applyBorder="1" applyAlignment="1">
      <alignment wrapText="1"/>
    </xf>
    <xf numFmtId="0" fontId="2" fillId="0" borderId="0" xfId="0" applyFont="1" applyAlignment="1">
      <alignment horizontal="left" indent="4"/>
    </xf>
    <xf numFmtId="0" fontId="5" fillId="10" borderId="3" xfId="1" applyNumberFormat="1" applyFont="1" applyFill="1" applyBorder="1" applyAlignment="1">
      <alignment wrapText="1"/>
    </xf>
    <xf numFmtId="165" fontId="2" fillId="11" borderId="2" xfId="1" applyNumberFormat="1" applyFont="1" applyFill="1" applyBorder="1" applyAlignment="1"/>
    <xf numFmtId="0" fontId="2" fillId="0" borderId="0" xfId="0" applyFont="1" applyAlignment="1">
      <alignment horizontal="center" vertical="center"/>
    </xf>
    <xf numFmtId="0" fontId="9" fillId="0" borderId="0" xfId="0" applyFont="1" applyAlignment="1">
      <alignment vertical="top" wrapText="1"/>
    </xf>
    <xf numFmtId="0" fontId="2" fillId="0" borderId="0" xfId="0" applyFont="1" applyAlignment="1">
      <alignment wrapText="1"/>
    </xf>
    <xf numFmtId="41" fontId="4" fillId="0" borderId="0" xfId="0" applyNumberFormat="1" applyFont="1"/>
    <xf numFmtId="41" fontId="2" fillId="0" borderId="0" xfId="1" applyNumberFormat="1" applyFont="1" applyFill="1" applyBorder="1" applyAlignment="1"/>
    <xf numFmtId="41" fontId="5" fillId="3" borderId="3" xfId="0" applyNumberFormat="1" applyFont="1" applyFill="1" applyBorder="1"/>
    <xf numFmtId="41" fontId="5" fillId="4" borderId="2" xfId="1" applyNumberFormat="1" applyFont="1" applyFill="1" applyBorder="1" applyAlignment="1"/>
    <xf numFmtId="41" fontId="5" fillId="0" borderId="4" xfId="0" applyNumberFormat="1" applyFont="1" applyBorder="1"/>
    <xf numFmtId="41" fontId="2" fillId="5" borderId="2" xfId="1" applyNumberFormat="1" applyFont="1" applyFill="1" applyBorder="1" applyAlignment="1"/>
    <xf numFmtId="41" fontId="5" fillId="0" borderId="0" xfId="0" applyNumberFormat="1" applyFont="1" applyAlignment="1">
      <alignment wrapText="1"/>
    </xf>
    <xf numFmtId="41" fontId="7" fillId="0" borderId="0" xfId="0" applyNumberFormat="1" applyFont="1"/>
    <xf numFmtId="41" fontId="2" fillId="6" borderId="0" xfId="1" applyNumberFormat="1" applyFont="1" applyFill="1" applyBorder="1" applyAlignment="1"/>
    <xf numFmtId="41" fontId="7" fillId="6" borderId="0" xfId="0" applyNumberFormat="1" applyFont="1" applyFill="1"/>
    <xf numFmtId="41" fontId="5" fillId="4" borderId="3" xfId="1" applyNumberFormat="1" applyFont="1" applyFill="1" applyBorder="1" applyAlignment="1"/>
    <xf numFmtId="41" fontId="5" fillId="7" borderId="2" xfId="1" applyNumberFormat="1" applyFont="1" applyFill="1" applyBorder="1" applyAlignment="1"/>
    <xf numFmtId="41" fontId="2" fillId="0" borderId="0" xfId="0" applyNumberFormat="1" applyFont="1" applyAlignment="1">
      <alignment horizontal="left" wrapText="1"/>
    </xf>
    <xf numFmtId="41" fontId="2" fillId="8" borderId="2" xfId="1" applyNumberFormat="1" applyFont="1" applyFill="1" applyBorder="1" applyAlignment="1"/>
    <xf numFmtId="41" fontId="8" fillId="0" borderId="0" xfId="0" applyNumberFormat="1" applyFont="1"/>
    <xf numFmtId="41" fontId="5" fillId="9" borderId="2" xfId="1" applyNumberFormat="1" applyFont="1" applyFill="1" applyBorder="1" applyAlignment="1"/>
    <xf numFmtId="41" fontId="2" fillId="9" borderId="2" xfId="0" applyNumberFormat="1" applyFont="1" applyFill="1" applyBorder="1"/>
    <xf numFmtId="41" fontId="5" fillId="7" borderId="3" xfId="1" applyNumberFormat="1" applyFont="1" applyFill="1" applyBorder="1" applyAlignment="1"/>
    <xf numFmtId="41" fontId="5" fillId="10" borderId="2" xfId="1" applyNumberFormat="1" applyFont="1" applyFill="1" applyBorder="1" applyAlignment="1"/>
    <xf numFmtId="41" fontId="5" fillId="10" borderId="3" xfId="1" applyNumberFormat="1" applyFont="1" applyFill="1" applyBorder="1" applyAlignment="1"/>
    <xf numFmtId="41" fontId="2" fillId="11" borderId="0" xfId="1" applyNumberFormat="1" applyFont="1" applyFill="1" applyBorder="1" applyAlignment="1"/>
    <xf numFmtId="0" fontId="2" fillId="0" borderId="0" xfId="0" applyFont="1" applyAlignment="1">
      <alignment horizontal="center" wrapText="1"/>
    </xf>
    <xf numFmtId="0" fontId="2" fillId="0" borderId="4" xfId="0" applyFont="1" applyBorder="1" applyAlignment="1">
      <alignment horizontal="left" vertical="top" wrapText="1"/>
    </xf>
  </cellXfs>
  <cellStyles count="3">
    <cellStyle name="Comma" xfId="1" builtinId="3"/>
    <cellStyle name="Normal" xfId="0" builtinId="0"/>
    <cellStyle name="Normal 10 2" xfId="2" xr:uid="{B5BFBC12-83DB-4540-BD9C-5A2AF071C9B7}"/>
  </cellStyles>
  <dxfs count="2">
    <dxf>
      <font>
        <b val="0"/>
        <i/>
        <color rgb="FF0000FF"/>
      </font>
    </dxf>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Audcac01\vol1\HOME\PTSCRA\SYMPHONY\CRADATA\SRVBIL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RVCAGMT"/>
      <sheetName val="INVLOG99"/>
      <sheetName val="INVOICELOG00"/>
      <sheetName val="INVOICELOG01"/>
      <sheetName val="INVOICELOG02"/>
      <sheetName val="60688 (B)"/>
      <sheetName val="60677"/>
      <sheetName val="60677(b)"/>
      <sheetName val="60646"/>
      <sheetName val="60646(b)"/>
      <sheetName val="60636(b)"/>
      <sheetName val="60628"/>
      <sheetName val="60628(B)"/>
      <sheetName val="60627 (F)"/>
      <sheetName val="60627"/>
      <sheetName val="60627(B)"/>
      <sheetName val="60626(b)"/>
      <sheetName val="60625(b)"/>
      <sheetName val="60624(b)"/>
      <sheetName val="60613(b) "/>
      <sheetName val="60584 (B)"/>
      <sheetName val="60579"/>
      <sheetName val="60579 (B)"/>
      <sheetName val="60595"/>
      <sheetName val="60565 (B)"/>
      <sheetName val="60544 (B)"/>
      <sheetName val="60543"/>
      <sheetName val="60543 (B) "/>
      <sheetName val="60542"/>
      <sheetName val="60542 (B)"/>
      <sheetName val="60523"/>
      <sheetName val="60505 (B)"/>
      <sheetName val="60488 (B)"/>
      <sheetName val="60486"/>
      <sheetName val="60486  (B)"/>
      <sheetName val="60476"/>
      <sheetName val="60476 (B)"/>
      <sheetName val="60475"/>
      <sheetName val="60475 (B)"/>
      <sheetName val="60474"/>
      <sheetName val="60474 (B)"/>
      <sheetName val="60473"/>
      <sheetName val="60473 (B)"/>
      <sheetName val="60412 (B)  "/>
      <sheetName val="60394 (B) "/>
      <sheetName val="60383 (B)"/>
      <sheetName val="60382 (B)"/>
      <sheetName val="60369 (B) "/>
      <sheetName val="60366"/>
      <sheetName val="60366 (B)   "/>
      <sheetName val="60367"/>
      <sheetName val="60367 (B) "/>
      <sheetName val="60331"/>
      <sheetName val="60331  (B)"/>
      <sheetName val="60595 (B)"/>
      <sheetName val="60584 (B)    (2)"/>
      <sheetName val="INVOICELOG "/>
      <sheetName val="INVOICELOG"/>
      <sheetName val="60523 (B)"/>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refreshError="1">
        <row r="3">
          <cell r="B3" t="str">
            <v>AUDITOR CONTROLLER - PROPERTY TAX SERVICE</v>
          </cell>
        </row>
        <row r="4">
          <cell r="B4" t="str">
            <v>ACCOUNTING SERVICE BILLING</v>
          </cell>
        </row>
        <row r="5">
          <cell r="B5" t="str">
            <v>(FOR INTERNAL USE ONLY)</v>
          </cell>
        </row>
        <row r="9">
          <cell r="B9" t="str">
            <v>Section I</v>
          </cell>
        </row>
        <row r="10">
          <cell r="B10" t="str">
            <v>REQUESTOR</v>
          </cell>
          <cell r="C10" t="str">
            <v>ORG</v>
          </cell>
          <cell r="D10" t="str">
            <v>REV ACCT</v>
          </cell>
          <cell r="E10" t="str">
            <v>DEPT</v>
          </cell>
          <cell r="F10" t="str">
            <v>HOURS/UNITS</v>
          </cell>
          <cell r="G10" t="str">
            <v>RATE</v>
          </cell>
          <cell r="H10" t="str">
            <v>COST</v>
          </cell>
        </row>
        <row r="12">
          <cell r="B12" t="str">
            <v>Center City</v>
          </cell>
          <cell r="C12">
            <v>1072</v>
          </cell>
          <cell r="D12">
            <v>9718</v>
          </cell>
          <cell r="E12" t="str">
            <v>AUDITOR</v>
          </cell>
          <cell r="F12">
            <v>67.471000000000004</v>
          </cell>
          <cell r="G12">
            <v>50</v>
          </cell>
          <cell r="H12">
            <v>3373.55</v>
          </cell>
        </row>
        <row r="13">
          <cell r="B13" t="str">
            <v xml:space="preserve"> </v>
          </cell>
        </row>
        <row r="15">
          <cell r="B15" t="str">
            <v>Regarding:</v>
          </cell>
        </row>
        <row r="16">
          <cell r="B16" t="str">
            <v>Service Billing Fee for FY 1998/99</v>
          </cell>
          <cell r="F16" t="str">
            <v>TOTAL</v>
          </cell>
          <cell r="H16">
            <v>3373.55</v>
          </cell>
        </row>
        <row r="19">
          <cell r="B19" t="str">
            <v>Section II</v>
          </cell>
        </row>
        <row r="20">
          <cell r="B20" t="str">
            <v>ADDRESS:</v>
          </cell>
        </row>
        <row r="22">
          <cell r="B22" t="str">
            <v>Centre City Development Corporation</v>
          </cell>
        </row>
        <row r="23">
          <cell r="B23" t="str">
            <v>225 Broadway, Suite 1100</v>
          </cell>
        </row>
        <row r="24">
          <cell r="B24" t="str">
            <v>San Diego, Ca 92101</v>
          </cell>
        </row>
        <row r="27">
          <cell r="B27" t="str">
            <v>ATTENTION:  Frank J. Alessi</v>
          </cell>
        </row>
        <row r="30">
          <cell r="B30" t="str">
            <v>GENERAL ACCOUNTING:</v>
          </cell>
        </row>
        <row r="32">
          <cell r="B32" t="str">
            <v>Please bill the agency shown in Section II above and use the information</v>
          </cell>
        </row>
        <row r="33">
          <cell r="B33" t="str">
            <v>in Section I for accounting purposes.</v>
          </cell>
        </row>
        <row r="35">
          <cell r="B35" t="str">
            <v>The corresponding letter and/or backup should be sent with the</v>
          </cell>
        </row>
        <row r="36">
          <cell r="B36" t="str">
            <v>original invoice to the requesting agency.  Please forward a copy of</v>
          </cell>
        </row>
        <row r="37">
          <cell r="B37" t="str">
            <v>the invoice and ensuing deposit permit to:  MS A-5  Attn: Rodger Johnson</v>
          </cell>
        </row>
        <row r="42">
          <cell r="B42" t="str">
            <v>Reviewed by</v>
          </cell>
          <cell r="E42" t="str">
            <v>Date</v>
          </cell>
        </row>
      </sheetData>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refreshError="1"/>
      <sheetData sheetId="55" refreshError="1"/>
      <sheetData sheetId="56" refreshError="1"/>
      <sheetData sheetId="57" refreshError="1"/>
      <sheetData sheetId="5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D8652F-6818-472C-B3A4-7CE77C0DDE8A}">
  <sheetPr>
    <tabColor rgb="FF00B050"/>
  </sheetPr>
  <dimension ref="A1:U68"/>
  <sheetViews>
    <sheetView tabSelected="1" view="pageBreakPreview" zoomScale="80" zoomScaleNormal="70" zoomScaleSheetLayoutView="80" workbookViewId="0">
      <pane xSplit="2" ySplit="10" topLeftCell="C38" activePane="bottomRight" state="frozen"/>
      <selection activeCell="C11" sqref="C11"/>
      <selection pane="topRight" activeCell="C11" sqref="C11"/>
      <selection pane="bottomLeft" activeCell="C11" sqref="C11"/>
      <selection pane="bottomRight" activeCell="C66" sqref="C66"/>
    </sheetView>
  </sheetViews>
  <sheetFormatPr defaultColWidth="9.140625" defaultRowHeight="12.75" x14ac:dyDescent="0.2"/>
  <cols>
    <col min="1" max="1" width="7.28515625" style="5" customWidth="1"/>
    <col min="2" max="2" width="102.140625" style="1" customWidth="1"/>
    <col min="3" max="3" width="23.7109375" style="18" customWidth="1"/>
    <col min="4" max="20" width="19.7109375" style="10" customWidth="1"/>
    <col min="21" max="21" width="3.7109375" style="1" customWidth="1"/>
    <col min="22" max="261" width="9.140625" style="1"/>
    <col min="262" max="262" width="7.28515625" style="1" customWidth="1"/>
    <col min="263" max="263" width="97.85546875" style="1" customWidth="1"/>
    <col min="264" max="269" width="18.7109375" style="1" customWidth="1"/>
    <col min="270" max="517" width="9.140625" style="1"/>
    <col min="518" max="518" width="7.28515625" style="1" customWidth="1"/>
    <col min="519" max="519" width="97.85546875" style="1" customWidth="1"/>
    <col min="520" max="525" width="18.7109375" style="1" customWidth="1"/>
    <col min="526" max="773" width="9.140625" style="1"/>
    <col min="774" max="774" width="7.28515625" style="1" customWidth="1"/>
    <col min="775" max="775" width="97.85546875" style="1" customWidth="1"/>
    <col min="776" max="781" width="18.7109375" style="1" customWidth="1"/>
    <col min="782" max="1029" width="9.140625" style="1"/>
    <col min="1030" max="1030" width="7.28515625" style="1" customWidth="1"/>
    <col min="1031" max="1031" width="97.85546875" style="1" customWidth="1"/>
    <col min="1032" max="1037" width="18.7109375" style="1" customWidth="1"/>
    <col min="1038" max="1285" width="9.140625" style="1"/>
    <col min="1286" max="1286" width="7.28515625" style="1" customWidth="1"/>
    <col min="1287" max="1287" width="97.85546875" style="1" customWidth="1"/>
    <col min="1288" max="1293" width="18.7109375" style="1" customWidth="1"/>
    <col min="1294" max="1541" width="9.140625" style="1"/>
    <col min="1542" max="1542" width="7.28515625" style="1" customWidth="1"/>
    <col min="1543" max="1543" width="97.85546875" style="1" customWidth="1"/>
    <col min="1544" max="1549" width="18.7109375" style="1" customWidth="1"/>
    <col min="1550" max="1797" width="9.140625" style="1"/>
    <col min="1798" max="1798" width="7.28515625" style="1" customWidth="1"/>
    <col min="1799" max="1799" width="97.85546875" style="1" customWidth="1"/>
    <col min="1800" max="1805" width="18.7109375" style="1" customWidth="1"/>
    <col min="1806" max="2053" width="9.140625" style="1"/>
    <col min="2054" max="2054" width="7.28515625" style="1" customWidth="1"/>
    <col min="2055" max="2055" width="97.85546875" style="1" customWidth="1"/>
    <col min="2056" max="2061" width="18.7109375" style="1" customWidth="1"/>
    <col min="2062" max="2309" width="9.140625" style="1"/>
    <col min="2310" max="2310" width="7.28515625" style="1" customWidth="1"/>
    <col min="2311" max="2311" width="97.85546875" style="1" customWidth="1"/>
    <col min="2312" max="2317" width="18.7109375" style="1" customWidth="1"/>
    <col min="2318" max="2565" width="9.140625" style="1"/>
    <col min="2566" max="2566" width="7.28515625" style="1" customWidth="1"/>
    <col min="2567" max="2567" width="97.85546875" style="1" customWidth="1"/>
    <col min="2568" max="2573" width="18.7109375" style="1" customWidth="1"/>
    <col min="2574" max="2821" width="9.140625" style="1"/>
    <col min="2822" max="2822" width="7.28515625" style="1" customWidth="1"/>
    <col min="2823" max="2823" width="97.85546875" style="1" customWidth="1"/>
    <col min="2824" max="2829" width="18.7109375" style="1" customWidth="1"/>
    <col min="2830" max="3077" width="9.140625" style="1"/>
    <col min="3078" max="3078" width="7.28515625" style="1" customWidth="1"/>
    <col min="3079" max="3079" width="97.85546875" style="1" customWidth="1"/>
    <col min="3080" max="3085" width="18.7109375" style="1" customWidth="1"/>
    <col min="3086" max="3333" width="9.140625" style="1"/>
    <col min="3334" max="3334" width="7.28515625" style="1" customWidth="1"/>
    <col min="3335" max="3335" width="97.85546875" style="1" customWidth="1"/>
    <col min="3336" max="3341" width="18.7109375" style="1" customWidth="1"/>
    <col min="3342" max="3589" width="9.140625" style="1"/>
    <col min="3590" max="3590" width="7.28515625" style="1" customWidth="1"/>
    <col min="3591" max="3591" width="97.85546875" style="1" customWidth="1"/>
    <col min="3592" max="3597" width="18.7109375" style="1" customWidth="1"/>
    <col min="3598" max="3845" width="9.140625" style="1"/>
    <col min="3846" max="3846" width="7.28515625" style="1" customWidth="1"/>
    <col min="3847" max="3847" width="97.85546875" style="1" customWidth="1"/>
    <col min="3848" max="3853" width="18.7109375" style="1" customWidth="1"/>
    <col min="3854" max="4101" width="9.140625" style="1"/>
    <col min="4102" max="4102" width="7.28515625" style="1" customWidth="1"/>
    <col min="4103" max="4103" width="97.85546875" style="1" customWidth="1"/>
    <col min="4104" max="4109" width="18.7109375" style="1" customWidth="1"/>
    <col min="4110" max="4357" width="9.140625" style="1"/>
    <col min="4358" max="4358" width="7.28515625" style="1" customWidth="1"/>
    <col min="4359" max="4359" width="97.85546875" style="1" customWidth="1"/>
    <col min="4360" max="4365" width="18.7109375" style="1" customWidth="1"/>
    <col min="4366" max="4613" width="9.140625" style="1"/>
    <col min="4614" max="4614" width="7.28515625" style="1" customWidth="1"/>
    <col min="4615" max="4615" width="97.85546875" style="1" customWidth="1"/>
    <col min="4616" max="4621" width="18.7109375" style="1" customWidth="1"/>
    <col min="4622" max="4869" width="9.140625" style="1"/>
    <col min="4870" max="4870" width="7.28515625" style="1" customWidth="1"/>
    <col min="4871" max="4871" width="97.85546875" style="1" customWidth="1"/>
    <col min="4872" max="4877" width="18.7109375" style="1" customWidth="1"/>
    <col min="4878" max="5125" width="9.140625" style="1"/>
    <col min="5126" max="5126" width="7.28515625" style="1" customWidth="1"/>
    <col min="5127" max="5127" width="97.85546875" style="1" customWidth="1"/>
    <col min="5128" max="5133" width="18.7109375" style="1" customWidth="1"/>
    <col min="5134" max="5381" width="9.140625" style="1"/>
    <col min="5382" max="5382" width="7.28515625" style="1" customWidth="1"/>
    <col min="5383" max="5383" width="97.85546875" style="1" customWidth="1"/>
    <col min="5384" max="5389" width="18.7109375" style="1" customWidth="1"/>
    <col min="5390" max="5637" width="9.140625" style="1"/>
    <col min="5638" max="5638" width="7.28515625" style="1" customWidth="1"/>
    <col min="5639" max="5639" width="97.85546875" style="1" customWidth="1"/>
    <col min="5640" max="5645" width="18.7109375" style="1" customWidth="1"/>
    <col min="5646" max="5893" width="9.140625" style="1"/>
    <col min="5894" max="5894" width="7.28515625" style="1" customWidth="1"/>
    <col min="5895" max="5895" width="97.85546875" style="1" customWidth="1"/>
    <col min="5896" max="5901" width="18.7109375" style="1" customWidth="1"/>
    <col min="5902" max="6149" width="9.140625" style="1"/>
    <col min="6150" max="6150" width="7.28515625" style="1" customWidth="1"/>
    <col min="6151" max="6151" width="97.85546875" style="1" customWidth="1"/>
    <col min="6152" max="6157" width="18.7109375" style="1" customWidth="1"/>
    <col min="6158" max="6405" width="9.140625" style="1"/>
    <col min="6406" max="6406" width="7.28515625" style="1" customWidth="1"/>
    <col min="6407" max="6407" width="97.85546875" style="1" customWidth="1"/>
    <col min="6408" max="6413" width="18.7109375" style="1" customWidth="1"/>
    <col min="6414" max="6661" width="9.140625" style="1"/>
    <col min="6662" max="6662" width="7.28515625" style="1" customWidth="1"/>
    <col min="6663" max="6663" width="97.85546875" style="1" customWidth="1"/>
    <col min="6664" max="6669" width="18.7109375" style="1" customWidth="1"/>
    <col min="6670" max="6917" width="9.140625" style="1"/>
    <col min="6918" max="6918" width="7.28515625" style="1" customWidth="1"/>
    <col min="6919" max="6919" width="97.85546875" style="1" customWidth="1"/>
    <col min="6920" max="6925" width="18.7109375" style="1" customWidth="1"/>
    <col min="6926" max="7173" width="9.140625" style="1"/>
    <col min="7174" max="7174" width="7.28515625" style="1" customWidth="1"/>
    <col min="7175" max="7175" width="97.85546875" style="1" customWidth="1"/>
    <col min="7176" max="7181" width="18.7109375" style="1" customWidth="1"/>
    <col min="7182" max="7429" width="9.140625" style="1"/>
    <col min="7430" max="7430" width="7.28515625" style="1" customWidth="1"/>
    <col min="7431" max="7431" width="97.85546875" style="1" customWidth="1"/>
    <col min="7432" max="7437" width="18.7109375" style="1" customWidth="1"/>
    <col min="7438" max="7685" width="9.140625" style="1"/>
    <col min="7686" max="7686" width="7.28515625" style="1" customWidth="1"/>
    <col min="7687" max="7687" width="97.85546875" style="1" customWidth="1"/>
    <col min="7688" max="7693" width="18.7109375" style="1" customWidth="1"/>
    <col min="7694" max="7941" width="9.140625" style="1"/>
    <col min="7942" max="7942" width="7.28515625" style="1" customWidth="1"/>
    <col min="7943" max="7943" width="97.85546875" style="1" customWidth="1"/>
    <col min="7944" max="7949" width="18.7109375" style="1" customWidth="1"/>
    <col min="7950" max="8197" width="9.140625" style="1"/>
    <col min="8198" max="8198" width="7.28515625" style="1" customWidth="1"/>
    <col min="8199" max="8199" width="97.85546875" style="1" customWidth="1"/>
    <col min="8200" max="8205" width="18.7109375" style="1" customWidth="1"/>
    <col min="8206" max="8453" width="9.140625" style="1"/>
    <col min="8454" max="8454" width="7.28515625" style="1" customWidth="1"/>
    <col min="8455" max="8455" width="97.85546875" style="1" customWidth="1"/>
    <col min="8456" max="8461" width="18.7109375" style="1" customWidth="1"/>
    <col min="8462" max="8709" width="9.140625" style="1"/>
    <col min="8710" max="8710" width="7.28515625" style="1" customWidth="1"/>
    <col min="8711" max="8711" width="97.85546875" style="1" customWidth="1"/>
    <col min="8712" max="8717" width="18.7109375" style="1" customWidth="1"/>
    <col min="8718" max="8965" width="9.140625" style="1"/>
    <col min="8966" max="8966" width="7.28515625" style="1" customWidth="1"/>
    <col min="8967" max="8967" width="97.85546875" style="1" customWidth="1"/>
    <col min="8968" max="8973" width="18.7109375" style="1" customWidth="1"/>
    <col min="8974" max="9221" width="9.140625" style="1"/>
    <col min="9222" max="9222" width="7.28515625" style="1" customWidth="1"/>
    <col min="9223" max="9223" width="97.85546875" style="1" customWidth="1"/>
    <col min="9224" max="9229" width="18.7109375" style="1" customWidth="1"/>
    <col min="9230" max="9477" width="9.140625" style="1"/>
    <col min="9478" max="9478" width="7.28515625" style="1" customWidth="1"/>
    <col min="9479" max="9479" width="97.85546875" style="1" customWidth="1"/>
    <col min="9480" max="9485" width="18.7109375" style="1" customWidth="1"/>
    <col min="9486" max="9733" width="9.140625" style="1"/>
    <col min="9734" max="9734" width="7.28515625" style="1" customWidth="1"/>
    <col min="9735" max="9735" width="97.85546875" style="1" customWidth="1"/>
    <col min="9736" max="9741" width="18.7109375" style="1" customWidth="1"/>
    <col min="9742" max="9989" width="9.140625" style="1"/>
    <col min="9990" max="9990" width="7.28515625" style="1" customWidth="1"/>
    <col min="9991" max="9991" width="97.85546875" style="1" customWidth="1"/>
    <col min="9992" max="9997" width="18.7109375" style="1" customWidth="1"/>
    <col min="9998" max="10245" width="9.140625" style="1"/>
    <col min="10246" max="10246" width="7.28515625" style="1" customWidth="1"/>
    <col min="10247" max="10247" width="97.85546875" style="1" customWidth="1"/>
    <col min="10248" max="10253" width="18.7109375" style="1" customWidth="1"/>
    <col min="10254" max="10501" width="9.140625" style="1"/>
    <col min="10502" max="10502" width="7.28515625" style="1" customWidth="1"/>
    <col min="10503" max="10503" width="97.85546875" style="1" customWidth="1"/>
    <col min="10504" max="10509" width="18.7109375" style="1" customWidth="1"/>
    <col min="10510" max="10757" width="9.140625" style="1"/>
    <col min="10758" max="10758" width="7.28515625" style="1" customWidth="1"/>
    <col min="10759" max="10759" width="97.85546875" style="1" customWidth="1"/>
    <col min="10760" max="10765" width="18.7109375" style="1" customWidth="1"/>
    <col min="10766" max="11013" width="9.140625" style="1"/>
    <col min="11014" max="11014" width="7.28515625" style="1" customWidth="1"/>
    <col min="11015" max="11015" width="97.85546875" style="1" customWidth="1"/>
    <col min="11016" max="11021" width="18.7109375" style="1" customWidth="1"/>
    <col min="11022" max="11269" width="9.140625" style="1"/>
    <col min="11270" max="11270" width="7.28515625" style="1" customWidth="1"/>
    <col min="11271" max="11271" width="97.85546875" style="1" customWidth="1"/>
    <col min="11272" max="11277" width="18.7109375" style="1" customWidth="1"/>
    <col min="11278" max="11525" width="9.140625" style="1"/>
    <col min="11526" max="11526" width="7.28515625" style="1" customWidth="1"/>
    <col min="11527" max="11527" width="97.85546875" style="1" customWidth="1"/>
    <col min="11528" max="11533" width="18.7109375" style="1" customWidth="1"/>
    <col min="11534" max="11781" width="9.140625" style="1"/>
    <col min="11782" max="11782" width="7.28515625" style="1" customWidth="1"/>
    <col min="11783" max="11783" width="97.85546875" style="1" customWidth="1"/>
    <col min="11784" max="11789" width="18.7109375" style="1" customWidth="1"/>
    <col min="11790" max="12037" width="9.140625" style="1"/>
    <col min="12038" max="12038" width="7.28515625" style="1" customWidth="1"/>
    <col min="12039" max="12039" width="97.85546875" style="1" customWidth="1"/>
    <col min="12040" max="12045" width="18.7109375" style="1" customWidth="1"/>
    <col min="12046" max="12293" width="9.140625" style="1"/>
    <col min="12294" max="12294" width="7.28515625" style="1" customWidth="1"/>
    <col min="12295" max="12295" width="97.85546875" style="1" customWidth="1"/>
    <col min="12296" max="12301" width="18.7109375" style="1" customWidth="1"/>
    <col min="12302" max="12549" width="9.140625" style="1"/>
    <col min="12550" max="12550" width="7.28515625" style="1" customWidth="1"/>
    <col min="12551" max="12551" width="97.85546875" style="1" customWidth="1"/>
    <col min="12552" max="12557" width="18.7109375" style="1" customWidth="1"/>
    <col min="12558" max="12805" width="9.140625" style="1"/>
    <col min="12806" max="12806" width="7.28515625" style="1" customWidth="1"/>
    <col min="12807" max="12807" width="97.85546875" style="1" customWidth="1"/>
    <col min="12808" max="12813" width="18.7109375" style="1" customWidth="1"/>
    <col min="12814" max="13061" width="9.140625" style="1"/>
    <col min="13062" max="13062" width="7.28515625" style="1" customWidth="1"/>
    <col min="13063" max="13063" width="97.85546875" style="1" customWidth="1"/>
    <col min="13064" max="13069" width="18.7109375" style="1" customWidth="1"/>
    <col min="13070" max="13317" width="9.140625" style="1"/>
    <col min="13318" max="13318" width="7.28515625" style="1" customWidth="1"/>
    <col min="13319" max="13319" width="97.85546875" style="1" customWidth="1"/>
    <col min="13320" max="13325" width="18.7109375" style="1" customWidth="1"/>
    <col min="13326" max="13573" width="9.140625" style="1"/>
    <col min="13574" max="13574" width="7.28515625" style="1" customWidth="1"/>
    <col min="13575" max="13575" width="97.85546875" style="1" customWidth="1"/>
    <col min="13576" max="13581" width="18.7109375" style="1" customWidth="1"/>
    <col min="13582" max="13829" width="9.140625" style="1"/>
    <col min="13830" max="13830" width="7.28515625" style="1" customWidth="1"/>
    <col min="13831" max="13831" width="97.85546875" style="1" customWidth="1"/>
    <col min="13832" max="13837" width="18.7109375" style="1" customWidth="1"/>
    <col min="13838" max="14085" width="9.140625" style="1"/>
    <col min="14086" max="14086" width="7.28515625" style="1" customWidth="1"/>
    <col min="14087" max="14087" width="97.85546875" style="1" customWidth="1"/>
    <col min="14088" max="14093" width="18.7109375" style="1" customWidth="1"/>
    <col min="14094" max="14341" width="9.140625" style="1"/>
    <col min="14342" max="14342" width="7.28515625" style="1" customWidth="1"/>
    <col min="14343" max="14343" width="97.85546875" style="1" customWidth="1"/>
    <col min="14344" max="14349" width="18.7109375" style="1" customWidth="1"/>
    <col min="14350" max="14597" width="9.140625" style="1"/>
    <col min="14598" max="14598" width="7.28515625" style="1" customWidth="1"/>
    <col min="14599" max="14599" width="97.85546875" style="1" customWidth="1"/>
    <col min="14600" max="14605" width="18.7109375" style="1" customWidth="1"/>
    <col min="14606" max="14853" width="9.140625" style="1"/>
    <col min="14854" max="14854" width="7.28515625" style="1" customWidth="1"/>
    <col min="14855" max="14855" width="97.85546875" style="1" customWidth="1"/>
    <col min="14856" max="14861" width="18.7109375" style="1" customWidth="1"/>
    <col min="14862" max="15109" width="9.140625" style="1"/>
    <col min="15110" max="15110" width="7.28515625" style="1" customWidth="1"/>
    <col min="15111" max="15111" width="97.85546875" style="1" customWidth="1"/>
    <col min="15112" max="15117" width="18.7109375" style="1" customWidth="1"/>
    <col min="15118" max="15365" width="9.140625" style="1"/>
    <col min="15366" max="15366" width="7.28515625" style="1" customWidth="1"/>
    <col min="15367" max="15367" width="97.85546875" style="1" customWidth="1"/>
    <col min="15368" max="15373" width="18.7109375" style="1" customWidth="1"/>
    <col min="15374" max="15621" width="9.140625" style="1"/>
    <col min="15622" max="15622" width="7.28515625" style="1" customWidth="1"/>
    <col min="15623" max="15623" width="97.85546875" style="1" customWidth="1"/>
    <col min="15624" max="15629" width="18.7109375" style="1" customWidth="1"/>
    <col min="15630" max="15877" width="9.140625" style="1"/>
    <col min="15878" max="15878" width="7.28515625" style="1" customWidth="1"/>
    <col min="15879" max="15879" width="97.85546875" style="1" customWidth="1"/>
    <col min="15880" max="15885" width="18.7109375" style="1" customWidth="1"/>
    <col min="15886" max="16133" width="9.140625" style="1"/>
    <col min="16134" max="16134" width="7.28515625" style="1" customWidth="1"/>
    <col min="16135" max="16135" width="97.85546875" style="1" customWidth="1"/>
    <col min="16136" max="16141" width="18.7109375" style="1" customWidth="1"/>
    <col min="16142" max="16384" width="9.140625" style="1"/>
  </cols>
  <sheetData>
    <row r="1" spans="1:21" ht="28.5" customHeight="1" x14ac:dyDescent="0.2">
      <c r="A1" s="58" t="s">
        <v>0</v>
      </c>
      <c r="B1" s="58"/>
      <c r="C1" s="58"/>
      <c r="D1" s="58"/>
      <c r="E1" s="58"/>
      <c r="F1" s="58"/>
      <c r="G1" s="58"/>
      <c r="H1" s="58"/>
      <c r="I1" s="58"/>
      <c r="J1" s="58"/>
      <c r="K1" s="58"/>
      <c r="L1" s="58"/>
      <c r="M1" s="58"/>
      <c r="N1" s="58"/>
      <c r="O1" s="58"/>
      <c r="P1" s="58"/>
      <c r="Q1" s="58"/>
      <c r="R1" s="58"/>
      <c r="S1" s="58"/>
      <c r="T1" s="58"/>
    </row>
    <row r="2" spans="1:21" ht="17.100000000000001" customHeight="1" x14ac:dyDescent="0.2">
      <c r="A2" s="2" t="s">
        <v>1</v>
      </c>
      <c r="B2" s="2"/>
      <c r="C2" s="2"/>
      <c r="D2" s="2"/>
      <c r="E2" s="2"/>
      <c r="F2" s="2"/>
      <c r="G2" s="2"/>
      <c r="H2" s="2"/>
      <c r="I2" s="2"/>
      <c r="J2" s="2"/>
      <c r="K2" s="2"/>
      <c r="L2" s="2"/>
      <c r="M2" s="2"/>
      <c r="N2" s="2"/>
      <c r="O2" s="2"/>
      <c r="P2" s="2"/>
      <c r="Q2" s="2"/>
      <c r="R2" s="2"/>
      <c r="S2" s="2"/>
      <c r="T2" s="2"/>
    </row>
    <row r="3" spans="1:21" ht="17.100000000000001" customHeight="1" x14ac:dyDescent="0.2">
      <c r="A3" s="2" t="s">
        <v>2</v>
      </c>
      <c r="B3" s="2"/>
      <c r="C3" s="2"/>
      <c r="D3" s="2"/>
      <c r="E3" s="2"/>
      <c r="F3" s="2"/>
      <c r="G3" s="2"/>
      <c r="H3" s="2"/>
      <c r="I3" s="2"/>
      <c r="J3" s="2"/>
      <c r="K3" s="2"/>
      <c r="L3" s="2"/>
      <c r="M3" s="2"/>
      <c r="N3" s="2"/>
      <c r="O3" s="2"/>
      <c r="P3" s="2"/>
      <c r="Q3" s="2"/>
      <c r="R3" s="2"/>
      <c r="S3" s="2"/>
      <c r="T3" s="2"/>
    </row>
    <row r="4" spans="1:21" ht="17.100000000000001" customHeight="1" x14ac:dyDescent="0.2">
      <c r="A4" s="2" t="s">
        <v>3</v>
      </c>
      <c r="B4" s="2"/>
      <c r="C4" s="2"/>
      <c r="D4" s="2"/>
      <c r="E4" s="2"/>
      <c r="F4" s="2"/>
      <c r="G4" s="2"/>
      <c r="H4" s="2"/>
      <c r="I4" s="2"/>
      <c r="J4" s="2"/>
      <c r="K4" s="2"/>
      <c r="L4" s="2"/>
      <c r="M4" s="2"/>
      <c r="N4" s="2"/>
      <c r="O4" s="2"/>
      <c r="P4" s="2"/>
      <c r="Q4" s="2"/>
      <c r="R4" s="2"/>
      <c r="S4" s="2"/>
      <c r="T4" s="2"/>
    </row>
    <row r="5" spans="1:21" ht="25.5" x14ac:dyDescent="0.2">
      <c r="A5" s="3" t="s">
        <v>4</v>
      </c>
      <c r="B5" s="2" t="s">
        <v>5</v>
      </c>
      <c r="C5" s="4" t="s">
        <v>6</v>
      </c>
      <c r="D5" s="5" t="s">
        <v>7</v>
      </c>
      <c r="E5" s="5" t="s">
        <v>8</v>
      </c>
      <c r="F5" s="5" t="s">
        <v>9</v>
      </c>
      <c r="G5" s="5" t="s">
        <v>10</v>
      </c>
      <c r="H5" s="5" t="s">
        <v>11</v>
      </c>
      <c r="I5" s="5" t="s">
        <v>12</v>
      </c>
      <c r="J5" s="5" t="s">
        <v>13</v>
      </c>
      <c r="K5" s="5" t="s">
        <v>14</v>
      </c>
      <c r="L5" s="5" t="s">
        <v>15</v>
      </c>
      <c r="M5" s="5" t="s">
        <v>16</v>
      </c>
      <c r="N5" s="6" t="s">
        <v>17</v>
      </c>
      <c r="O5" s="5" t="s">
        <v>18</v>
      </c>
      <c r="P5" s="5" t="s">
        <v>19</v>
      </c>
      <c r="Q5" s="5" t="s">
        <v>20</v>
      </c>
      <c r="R5" s="5" t="s">
        <v>21</v>
      </c>
      <c r="S5" s="5" t="s">
        <v>22</v>
      </c>
      <c r="T5" s="6" t="s">
        <v>23</v>
      </c>
      <c r="U5" s="7"/>
    </row>
    <row r="6" spans="1:21" ht="15.95" hidden="1" customHeight="1" x14ac:dyDescent="0.2">
      <c r="A6" s="5">
        <v>1</v>
      </c>
      <c r="B6" s="8" t="s">
        <v>24</v>
      </c>
      <c r="C6" s="8"/>
      <c r="D6" s="8"/>
      <c r="E6" s="8"/>
      <c r="F6" s="8"/>
      <c r="G6" s="8"/>
      <c r="H6" s="8"/>
      <c r="I6" s="8"/>
      <c r="J6" s="8"/>
      <c r="K6" s="8"/>
      <c r="L6" s="8"/>
      <c r="M6" s="8"/>
      <c r="N6" s="8"/>
      <c r="O6" s="8"/>
      <c r="P6" s="8"/>
      <c r="Q6" s="8"/>
      <c r="R6" s="8"/>
      <c r="S6" s="8"/>
      <c r="T6" s="8"/>
      <c r="U6" s="7"/>
    </row>
    <row r="7" spans="1:21" ht="15.95" hidden="1" customHeight="1" x14ac:dyDescent="0.2">
      <c r="A7" s="5">
        <v>2</v>
      </c>
      <c r="B7" s="9" t="s">
        <v>25</v>
      </c>
      <c r="C7" s="10">
        <f>SUM(D7:T7)</f>
        <v>0</v>
      </c>
      <c r="Q7" s="11"/>
      <c r="R7" s="12"/>
      <c r="S7" s="13"/>
      <c r="T7" s="13"/>
      <c r="U7" s="7"/>
    </row>
    <row r="8" spans="1:21" ht="15.95" hidden="1" customHeight="1" x14ac:dyDescent="0.2">
      <c r="A8" s="5">
        <v>3</v>
      </c>
      <c r="B8" s="9" t="s">
        <v>26</v>
      </c>
      <c r="C8" s="10">
        <f>SUM(D8:T8)</f>
        <v>0</v>
      </c>
      <c r="Q8" s="11"/>
      <c r="R8" s="12"/>
      <c r="U8" s="7"/>
    </row>
    <row r="9" spans="1:21" ht="15.95" hidden="1" customHeight="1" x14ac:dyDescent="0.2">
      <c r="A9" s="5">
        <v>4</v>
      </c>
      <c r="B9" s="9" t="s">
        <v>27</v>
      </c>
      <c r="C9" s="10">
        <f>SUM(D9:T9)</f>
        <v>0</v>
      </c>
      <c r="U9" s="7"/>
    </row>
    <row r="10" spans="1:21" ht="15.95" hidden="1" customHeight="1" x14ac:dyDescent="0.2">
      <c r="A10" s="5">
        <v>5</v>
      </c>
      <c r="B10" s="9" t="s">
        <v>28</v>
      </c>
      <c r="C10" s="10">
        <f>SUM(D10:T10)</f>
        <v>0</v>
      </c>
      <c r="Q10" s="11"/>
      <c r="U10" s="7"/>
    </row>
    <row r="11" spans="1:21" ht="15.95" customHeight="1" thickBot="1" x14ac:dyDescent="0.25">
      <c r="A11" s="5">
        <v>6</v>
      </c>
      <c r="B11" s="14" t="s">
        <v>29</v>
      </c>
      <c r="C11" s="39">
        <f>SUM(D11:T11)</f>
        <v>311694041.14999992</v>
      </c>
      <c r="D11" s="39">
        <v>6499021.4100000001</v>
      </c>
      <c r="E11" s="39">
        <v>8784731.7199999988</v>
      </c>
      <c r="F11" s="39">
        <v>12986767.310000001</v>
      </c>
      <c r="G11" s="39">
        <v>9984243.8499999996</v>
      </c>
      <c r="H11" s="39">
        <v>16344528.939999999</v>
      </c>
      <c r="I11" s="39">
        <v>8250561.3700000001</v>
      </c>
      <c r="J11" s="39">
        <v>2419284.3199999998</v>
      </c>
      <c r="K11" s="39">
        <v>2168259.4</v>
      </c>
      <c r="L11" s="39">
        <v>10637783.84</v>
      </c>
      <c r="M11" s="39">
        <v>7508302.3300000001</v>
      </c>
      <c r="N11" s="39">
        <v>136295316.25</v>
      </c>
      <c r="O11" s="39">
        <v>42845686.829999998</v>
      </c>
      <c r="P11" s="39">
        <v>6893160.6500000004</v>
      </c>
      <c r="Q11" s="39">
        <v>23176144.329999998</v>
      </c>
      <c r="R11" s="39">
        <v>797780.18</v>
      </c>
      <c r="S11" s="39">
        <v>13524524.9</v>
      </c>
      <c r="T11" s="39">
        <v>2577943.52</v>
      </c>
      <c r="U11" s="7"/>
    </row>
    <row r="12" spans="1:21" ht="15.95" customHeight="1" thickTop="1" x14ac:dyDescent="0.2">
      <c r="A12" s="5">
        <v>7</v>
      </c>
      <c r="B12" s="15" t="s">
        <v>30</v>
      </c>
      <c r="C12" s="40">
        <f t="shared" ref="C12:S12" si="0">C11</f>
        <v>311694041.14999992</v>
      </c>
      <c r="D12" s="40">
        <f t="shared" si="0"/>
        <v>6499021.4100000001</v>
      </c>
      <c r="E12" s="40">
        <f t="shared" si="0"/>
        <v>8784731.7199999988</v>
      </c>
      <c r="F12" s="40">
        <f t="shared" si="0"/>
        <v>12986767.310000001</v>
      </c>
      <c r="G12" s="40">
        <f t="shared" si="0"/>
        <v>9984243.8499999996</v>
      </c>
      <c r="H12" s="40">
        <f t="shared" si="0"/>
        <v>16344528.939999999</v>
      </c>
      <c r="I12" s="40">
        <f t="shared" si="0"/>
        <v>8250561.3700000001</v>
      </c>
      <c r="J12" s="40">
        <f t="shared" si="0"/>
        <v>2419284.3199999998</v>
      </c>
      <c r="K12" s="40">
        <f>K11</f>
        <v>2168259.4</v>
      </c>
      <c r="L12" s="40">
        <f t="shared" si="0"/>
        <v>10637783.84</v>
      </c>
      <c r="M12" s="40">
        <f t="shared" si="0"/>
        <v>7508302.3300000001</v>
      </c>
      <c r="N12" s="40">
        <f t="shared" si="0"/>
        <v>136295316.25</v>
      </c>
      <c r="O12" s="40">
        <f t="shared" si="0"/>
        <v>42845686.829999998</v>
      </c>
      <c r="P12" s="40">
        <f t="shared" si="0"/>
        <v>6893160.6500000004</v>
      </c>
      <c r="Q12" s="40">
        <f t="shared" si="0"/>
        <v>23176144.329999998</v>
      </c>
      <c r="R12" s="40">
        <f t="shared" si="0"/>
        <v>797780.18</v>
      </c>
      <c r="S12" s="40">
        <f t="shared" si="0"/>
        <v>13524524.9</v>
      </c>
      <c r="T12" s="40">
        <f>T11</f>
        <v>2577943.52</v>
      </c>
      <c r="U12" s="7"/>
    </row>
    <row r="13" spans="1:21" ht="15" customHeight="1" x14ac:dyDescent="0.2">
      <c r="A13" s="5">
        <v>8</v>
      </c>
      <c r="B13" s="16" t="s">
        <v>31</v>
      </c>
      <c r="C13" s="41"/>
      <c r="D13" s="41"/>
      <c r="E13" s="41"/>
      <c r="F13" s="41"/>
      <c r="G13" s="41"/>
      <c r="H13" s="41"/>
      <c r="I13" s="41"/>
      <c r="J13" s="41"/>
      <c r="K13" s="41"/>
      <c r="L13" s="17"/>
      <c r="M13" s="17"/>
      <c r="N13" s="17"/>
      <c r="O13" s="17"/>
      <c r="P13" s="17"/>
      <c r="Q13" s="17"/>
      <c r="R13" s="17"/>
      <c r="S13" s="17"/>
      <c r="T13" s="17"/>
      <c r="U13" s="7"/>
    </row>
    <row r="14" spans="1:21" ht="15.95" customHeight="1" x14ac:dyDescent="0.2">
      <c r="A14" s="5">
        <v>9</v>
      </c>
      <c r="B14" s="2" t="s">
        <v>32</v>
      </c>
      <c r="D14" s="18"/>
      <c r="E14" s="18"/>
      <c r="F14" s="18"/>
      <c r="G14" s="18"/>
      <c r="H14" s="18"/>
      <c r="I14" s="18"/>
      <c r="J14" s="18"/>
      <c r="K14" s="18"/>
      <c r="L14" s="18"/>
      <c r="M14" s="18"/>
      <c r="N14" s="18"/>
      <c r="O14" s="18"/>
      <c r="P14" s="18"/>
      <c r="Q14" s="18"/>
      <c r="R14" s="18"/>
      <c r="S14" s="18"/>
      <c r="T14" s="18"/>
      <c r="U14" s="7"/>
    </row>
    <row r="15" spans="1:21" ht="15.95" customHeight="1" x14ac:dyDescent="0.2">
      <c r="A15" s="5">
        <v>10</v>
      </c>
      <c r="B15" s="9" t="s">
        <v>33</v>
      </c>
      <c r="C15" s="38">
        <f>SUM(D15:T15)</f>
        <v>686219.99</v>
      </c>
      <c r="D15" s="38">
        <v>19168.269999999997</v>
      </c>
      <c r="E15" s="38">
        <v>75709.469999999987</v>
      </c>
      <c r="F15" s="38">
        <v>15944.33</v>
      </c>
      <c r="G15" s="38">
        <v>22242.309999999998</v>
      </c>
      <c r="H15" s="38">
        <v>18711.47</v>
      </c>
      <c r="I15" s="38">
        <v>20640.809999999998</v>
      </c>
      <c r="J15" s="38">
        <v>24243.489999999998</v>
      </c>
      <c r="K15" s="38">
        <v>9476.36</v>
      </c>
      <c r="L15" s="38">
        <v>60917.869999999995</v>
      </c>
      <c r="M15" s="38">
        <v>12361.07</v>
      </c>
      <c r="N15" s="38">
        <v>256099.63</v>
      </c>
      <c r="O15" s="38">
        <v>55886.58</v>
      </c>
      <c r="P15" s="38">
        <v>19617.760000000002</v>
      </c>
      <c r="Q15" s="38">
        <v>23954.25</v>
      </c>
      <c r="R15" s="38">
        <v>8238.44</v>
      </c>
      <c r="S15" s="38">
        <v>25346.449999999997</v>
      </c>
      <c r="T15" s="38">
        <v>17661.43</v>
      </c>
      <c r="U15" s="7"/>
    </row>
    <row r="16" spans="1:21" ht="15.95" customHeight="1" x14ac:dyDescent="0.2">
      <c r="A16" s="5">
        <v>11</v>
      </c>
      <c r="B16" s="9" t="s">
        <v>34</v>
      </c>
      <c r="C16" s="38">
        <f>SUM(D16:T16)</f>
        <v>3119880.5</v>
      </c>
      <c r="D16" s="38">
        <v>66737</v>
      </c>
      <c r="E16" s="38">
        <v>89751</v>
      </c>
      <c r="F16" s="38">
        <v>128885</v>
      </c>
      <c r="G16" s="38">
        <v>100672.5</v>
      </c>
      <c r="H16" s="38">
        <v>164459</v>
      </c>
      <c r="I16" s="38">
        <v>79826.5</v>
      </c>
      <c r="J16" s="38">
        <v>24269.5</v>
      </c>
      <c r="K16" s="38">
        <v>21742.5</v>
      </c>
      <c r="L16" s="38">
        <v>106876.5</v>
      </c>
      <c r="M16" s="38">
        <v>76036.5</v>
      </c>
      <c r="N16" s="38">
        <v>1364564.5</v>
      </c>
      <c r="O16" s="38">
        <v>428489</v>
      </c>
      <c r="P16" s="38">
        <v>68433</v>
      </c>
      <c r="Q16" s="38">
        <v>236661.5</v>
      </c>
      <c r="R16" s="38">
        <v>7647</v>
      </c>
      <c r="S16" s="38">
        <v>134893.5</v>
      </c>
      <c r="T16" s="38">
        <v>19936</v>
      </c>
      <c r="U16" s="7"/>
    </row>
    <row r="17" spans="1:21" ht="26.25" customHeight="1" x14ac:dyDescent="0.2">
      <c r="A17" s="5">
        <v>12</v>
      </c>
      <c r="B17" s="19" t="s">
        <v>35</v>
      </c>
      <c r="C17" s="38">
        <f>SUM(D17:T17)</f>
        <v>0</v>
      </c>
      <c r="D17" s="38">
        <v>0</v>
      </c>
      <c r="E17" s="38">
        <v>0</v>
      </c>
      <c r="F17" s="38">
        <v>0</v>
      </c>
      <c r="G17" s="38">
        <v>0</v>
      </c>
      <c r="H17" s="38">
        <v>0</v>
      </c>
      <c r="I17" s="38">
        <v>0</v>
      </c>
      <c r="J17" s="38">
        <v>0</v>
      </c>
      <c r="K17" s="38">
        <v>0</v>
      </c>
      <c r="L17" s="38">
        <v>0</v>
      </c>
      <c r="M17" s="38">
        <v>0</v>
      </c>
      <c r="N17" s="38">
        <v>0</v>
      </c>
      <c r="O17" s="38">
        <v>0</v>
      </c>
      <c r="P17" s="38">
        <v>0</v>
      </c>
      <c r="Q17" s="38">
        <v>0</v>
      </c>
      <c r="R17" s="38">
        <v>0</v>
      </c>
      <c r="S17" s="38">
        <v>0</v>
      </c>
      <c r="T17" s="38">
        <v>0</v>
      </c>
      <c r="U17" s="7"/>
    </row>
    <row r="18" spans="1:21" ht="15.95" customHeight="1" x14ac:dyDescent="0.2">
      <c r="A18" s="5">
        <v>13</v>
      </c>
      <c r="B18" s="20" t="s">
        <v>36</v>
      </c>
      <c r="C18" s="42">
        <f>SUM(D18:T18)</f>
        <v>3806100.49</v>
      </c>
      <c r="D18" s="42">
        <f>SUM(D15:D17)</f>
        <v>85905.26999999999</v>
      </c>
      <c r="E18" s="42">
        <f t="shared" ref="E18:T18" si="1">SUM(E15:E17)</f>
        <v>165460.46999999997</v>
      </c>
      <c r="F18" s="42">
        <f t="shared" si="1"/>
        <v>144829.32999999999</v>
      </c>
      <c r="G18" s="42">
        <f t="shared" si="1"/>
        <v>122914.81</v>
      </c>
      <c r="H18" s="42">
        <f t="shared" si="1"/>
        <v>183170.47</v>
      </c>
      <c r="I18" s="42">
        <f t="shared" si="1"/>
        <v>100467.31</v>
      </c>
      <c r="J18" s="42">
        <f t="shared" si="1"/>
        <v>48512.99</v>
      </c>
      <c r="K18" s="42">
        <f t="shared" si="1"/>
        <v>31218.86</v>
      </c>
      <c r="L18" s="42">
        <f t="shared" si="1"/>
        <v>167794.37</v>
      </c>
      <c r="M18" s="42">
        <f t="shared" si="1"/>
        <v>88397.57</v>
      </c>
      <c r="N18" s="42">
        <f t="shared" si="1"/>
        <v>1620664.13</v>
      </c>
      <c r="O18" s="42">
        <f t="shared" si="1"/>
        <v>484375.58</v>
      </c>
      <c r="P18" s="42">
        <f t="shared" si="1"/>
        <v>88050.760000000009</v>
      </c>
      <c r="Q18" s="42">
        <f t="shared" si="1"/>
        <v>260615.75</v>
      </c>
      <c r="R18" s="42">
        <f t="shared" si="1"/>
        <v>15885.44</v>
      </c>
      <c r="S18" s="42">
        <f t="shared" si="1"/>
        <v>160239.95000000001</v>
      </c>
      <c r="T18" s="42">
        <f t="shared" si="1"/>
        <v>37597.43</v>
      </c>
      <c r="U18" s="7"/>
    </row>
    <row r="19" spans="1:21" ht="15.95" customHeight="1" x14ac:dyDescent="0.2">
      <c r="A19" s="5">
        <v>14</v>
      </c>
      <c r="B19" s="21" t="s">
        <v>37</v>
      </c>
      <c r="C19" s="43"/>
      <c r="D19" s="43"/>
      <c r="E19" s="43"/>
      <c r="F19" s="43"/>
      <c r="G19" s="43"/>
      <c r="H19" s="43"/>
      <c r="I19" s="43"/>
      <c r="J19" s="43"/>
      <c r="K19" s="43"/>
      <c r="L19" s="43"/>
      <c r="M19" s="43"/>
      <c r="N19" s="43"/>
      <c r="O19" s="43"/>
      <c r="P19" s="43"/>
      <c r="Q19" s="43"/>
      <c r="R19" s="43"/>
      <c r="S19" s="43"/>
      <c r="T19" s="43"/>
      <c r="U19" s="7"/>
    </row>
    <row r="20" spans="1:21" ht="15.95" customHeight="1" x14ac:dyDescent="0.2">
      <c r="A20" s="5">
        <v>15</v>
      </c>
      <c r="B20" s="9" t="s">
        <v>38</v>
      </c>
      <c r="C20" s="38">
        <f>SUM(D20:T20)</f>
        <v>5986464.4799999986</v>
      </c>
      <c r="D20" s="38">
        <v>143725.26</v>
      </c>
      <c r="E20" s="38">
        <v>124238.11000000002</v>
      </c>
      <c r="F20" s="38">
        <v>0</v>
      </c>
      <c r="G20" s="38">
        <v>74430</v>
      </c>
      <c r="H20" s="38">
        <v>200690.08000000002</v>
      </c>
      <c r="I20" s="38">
        <v>343271.41000000003</v>
      </c>
      <c r="J20" s="38">
        <v>0</v>
      </c>
      <c r="K20" s="38">
        <v>0</v>
      </c>
      <c r="L20" s="38">
        <v>265668.8</v>
      </c>
      <c r="M20" s="38">
        <v>211183.97</v>
      </c>
      <c r="N20" s="38">
        <v>4372845.3</v>
      </c>
      <c r="O20" s="38">
        <v>0</v>
      </c>
      <c r="P20" s="38">
        <v>222886.81</v>
      </c>
      <c r="Q20" s="38">
        <v>0</v>
      </c>
      <c r="R20" s="44">
        <v>27524.22</v>
      </c>
      <c r="S20" s="38">
        <v>0.52</v>
      </c>
      <c r="T20" s="44">
        <v>0</v>
      </c>
      <c r="U20" s="7"/>
    </row>
    <row r="21" spans="1:21" ht="15.95" customHeight="1" x14ac:dyDescent="0.2">
      <c r="A21" s="5">
        <v>16</v>
      </c>
      <c r="B21" s="9" t="s">
        <v>39</v>
      </c>
      <c r="C21" s="38">
        <f>SUM(D21:T21)</f>
        <v>39204923.830000006</v>
      </c>
      <c r="D21" s="38">
        <v>117540.57000000002</v>
      </c>
      <c r="E21" s="38">
        <v>714309.03</v>
      </c>
      <c r="F21" s="38">
        <v>0</v>
      </c>
      <c r="G21" s="38">
        <v>1325432.1200000001</v>
      </c>
      <c r="H21" s="38">
        <v>2255020.62</v>
      </c>
      <c r="I21" s="38">
        <v>390330.95</v>
      </c>
      <c r="J21" s="38">
        <v>67837.070000000007</v>
      </c>
      <c r="K21" s="38">
        <v>421787.59</v>
      </c>
      <c r="L21" s="38">
        <v>1494126.38</v>
      </c>
      <c r="M21" s="38">
        <v>232998.19999999998</v>
      </c>
      <c r="N21" s="38">
        <v>15980164.91</v>
      </c>
      <c r="O21" s="38">
        <v>10381502.729999999</v>
      </c>
      <c r="P21" s="38">
        <v>303882.75</v>
      </c>
      <c r="Q21" s="38">
        <v>4053780.96</v>
      </c>
      <c r="R21" s="44">
        <v>37033.840000000004</v>
      </c>
      <c r="S21" s="44">
        <v>1429176.1099999999</v>
      </c>
      <c r="T21" s="44">
        <v>0</v>
      </c>
      <c r="U21" s="7"/>
    </row>
    <row r="22" spans="1:21" ht="15.95" customHeight="1" x14ac:dyDescent="0.2">
      <c r="A22" s="5">
        <v>17</v>
      </c>
      <c r="B22" s="9" t="s">
        <v>40</v>
      </c>
      <c r="C22" s="38">
        <f t="shared" ref="C22:C35" si="2">SUM(D22:T22)</f>
        <v>2867004.0900000003</v>
      </c>
      <c r="D22" s="38">
        <v>28061.420000000002</v>
      </c>
      <c r="E22" s="38">
        <v>10128.73</v>
      </c>
      <c r="F22" s="38">
        <v>0</v>
      </c>
      <c r="G22" s="38">
        <v>33516.910000000003</v>
      </c>
      <c r="H22" s="38">
        <v>196666.88</v>
      </c>
      <c r="I22" s="38">
        <v>27.189999999999998</v>
      </c>
      <c r="J22" s="38">
        <v>0</v>
      </c>
      <c r="K22" s="38">
        <v>6765.5100000000011</v>
      </c>
      <c r="L22" s="38">
        <v>9335.8899999999976</v>
      </c>
      <c r="M22" s="38">
        <v>34139.759999999995</v>
      </c>
      <c r="N22" s="38">
        <v>45201.520000000004</v>
      </c>
      <c r="O22" s="38">
        <v>2327560.13</v>
      </c>
      <c r="P22" s="38">
        <v>51398.720000000001</v>
      </c>
      <c r="Q22" s="38">
        <v>56876.14</v>
      </c>
      <c r="R22" s="44">
        <v>6336.9900000000007</v>
      </c>
      <c r="S22" s="44">
        <v>47807.67</v>
      </c>
      <c r="T22" s="44">
        <v>13180.63</v>
      </c>
      <c r="U22" s="7"/>
    </row>
    <row r="23" spans="1:21" ht="15.95" customHeight="1" x14ac:dyDescent="0.2">
      <c r="A23" s="5">
        <v>18</v>
      </c>
      <c r="B23" s="22" t="s">
        <v>41</v>
      </c>
      <c r="C23" s="45">
        <f t="shared" si="2"/>
        <v>3649069.7800000003</v>
      </c>
      <c r="D23" s="45">
        <v>110216.54</v>
      </c>
      <c r="E23" s="45">
        <v>234430.95</v>
      </c>
      <c r="F23" s="45">
        <v>0</v>
      </c>
      <c r="G23" s="45">
        <v>19678.36</v>
      </c>
      <c r="H23" s="45">
        <v>0</v>
      </c>
      <c r="I23" s="45">
        <v>508317.18</v>
      </c>
      <c r="J23" s="45">
        <v>0</v>
      </c>
      <c r="K23" s="45">
        <v>37251.97</v>
      </c>
      <c r="L23" s="45">
        <v>48392.57</v>
      </c>
      <c r="M23" s="45">
        <v>278991.89</v>
      </c>
      <c r="N23" s="45">
        <v>1792728.13</v>
      </c>
      <c r="O23" s="45">
        <v>3668.58</v>
      </c>
      <c r="P23" s="45">
        <v>297871.95</v>
      </c>
      <c r="Q23" s="45">
        <v>0</v>
      </c>
      <c r="R23" s="46">
        <v>116349.40999999999</v>
      </c>
      <c r="S23" s="46">
        <v>201172.25</v>
      </c>
      <c r="T23" s="46">
        <v>0</v>
      </c>
      <c r="U23" s="7"/>
    </row>
    <row r="24" spans="1:21" ht="15.95" customHeight="1" x14ac:dyDescent="0.2">
      <c r="A24" s="5">
        <v>19</v>
      </c>
      <c r="B24" s="9" t="s">
        <v>42</v>
      </c>
      <c r="C24" s="38">
        <f t="shared" si="2"/>
        <v>4676256.0500000026</v>
      </c>
      <c r="D24" s="38">
        <v>144325.13</v>
      </c>
      <c r="E24" s="38">
        <v>306980.01000000007</v>
      </c>
      <c r="F24" s="38">
        <v>0</v>
      </c>
      <c r="G24" s="38">
        <v>25768.179999999942</v>
      </c>
      <c r="H24" s="38">
        <v>0</v>
      </c>
      <c r="I24" s="38">
        <v>665625.49000000022</v>
      </c>
      <c r="J24" s="38">
        <v>0</v>
      </c>
      <c r="K24" s="38">
        <v>48780.290000000023</v>
      </c>
      <c r="L24" s="38">
        <v>63368.570000000014</v>
      </c>
      <c r="M24" s="38">
        <v>365331.18999999994</v>
      </c>
      <c r="N24" s="38">
        <v>2347521.5700000017</v>
      </c>
      <c r="O24" s="38">
        <v>4803.8900000000012</v>
      </c>
      <c r="P24" s="38">
        <v>390054.04</v>
      </c>
      <c r="Q24" s="38">
        <v>0</v>
      </c>
      <c r="R24" s="44">
        <v>50268.91</v>
      </c>
      <c r="S24" s="44">
        <v>263428.78000000003</v>
      </c>
      <c r="T24" s="44">
        <v>0</v>
      </c>
      <c r="U24" s="7"/>
    </row>
    <row r="25" spans="1:21" ht="15.95" customHeight="1" x14ac:dyDescent="0.2">
      <c r="A25" s="5">
        <v>20</v>
      </c>
      <c r="B25" s="9" t="s">
        <v>43</v>
      </c>
      <c r="C25" s="38">
        <f>SUM(D25:T25)</f>
        <v>27458974.550000001</v>
      </c>
      <c r="D25" s="38">
        <v>0</v>
      </c>
      <c r="E25" s="38">
        <v>470325.39999999997</v>
      </c>
      <c r="F25" s="38">
        <v>1311242.83</v>
      </c>
      <c r="G25" s="38">
        <v>801630.67</v>
      </c>
      <c r="H25" s="38">
        <v>4357594.0100000007</v>
      </c>
      <c r="I25" s="38">
        <v>0</v>
      </c>
      <c r="J25" s="38">
        <v>0</v>
      </c>
      <c r="K25" s="38">
        <v>0</v>
      </c>
      <c r="L25" s="38">
        <v>0</v>
      </c>
      <c r="M25" s="38">
        <v>0</v>
      </c>
      <c r="N25" s="38">
        <v>13480196.27</v>
      </c>
      <c r="O25" s="38">
        <v>5272239.0700000012</v>
      </c>
      <c r="P25" s="38">
        <v>0</v>
      </c>
      <c r="Q25" s="38">
        <v>0</v>
      </c>
      <c r="R25" s="44">
        <v>0</v>
      </c>
      <c r="S25" s="44">
        <v>1480265</v>
      </c>
      <c r="T25" s="44">
        <v>285481.3</v>
      </c>
      <c r="U25" s="7"/>
    </row>
    <row r="26" spans="1:21" ht="15.95" customHeight="1" x14ac:dyDescent="0.2">
      <c r="A26" s="5">
        <v>21</v>
      </c>
      <c r="B26" s="9" t="s">
        <v>44</v>
      </c>
      <c r="C26" s="38">
        <f t="shared" si="2"/>
        <v>869028.4</v>
      </c>
      <c r="D26" s="38">
        <v>0</v>
      </c>
      <c r="E26" s="38">
        <v>15760.51</v>
      </c>
      <c r="F26" s="38">
        <v>0</v>
      </c>
      <c r="G26" s="38">
        <v>549985</v>
      </c>
      <c r="H26" s="38">
        <v>0</v>
      </c>
      <c r="I26" s="38">
        <v>0</v>
      </c>
      <c r="J26" s="38">
        <v>49393.279999999999</v>
      </c>
      <c r="K26" s="38">
        <v>92455.95</v>
      </c>
      <c r="L26" s="38">
        <v>0</v>
      </c>
      <c r="M26" s="38">
        <v>0</v>
      </c>
      <c r="N26" s="38">
        <v>118579.17</v>
      </c>
      <c r="O26" s="38">
        <v>1925.78</v>
      </c>
      <c r="P26" s="38">
        <v>0</v>
      </c>
      <c r="Q26" s="38">
        <v>0</v>
      </c>
      <c r="R26" s="44">
        <v>0</v>
      </c>
      <c r="S26" s="44">
        <v>40928.71</v>
      </c>
      <c r="T26" s="44">
        <v>0</v>
      </c>
      <c r="U26" s="7"/>
    </row>
    <row r="27" spans="1:21" ht="15.95" customHeight="1" x14ac:dyDescent="0.2">
      <c r="A27" s="5">
        <v>22</v>
      </c>
      <c r="B27" s="22" t="s">
        <v>45</v>
      </c>
      <c r="C27" s="45">
        <f t="shared" si="2"/>
        <v>605435.32999999996</v>
      </c>
      <c r="D27" s="45">
        <v>33214.400000000001</v>
      </c>
      <c r="E27" s="45">
        <v>27105.07</v>
      </c>
      <c r="F27" s="45">
        <v>0</v>
      </c>
      <c r="G27" s="45">
        <v>47240.13</v>
      </c>
      <c r="H27" s="45">
        <v>0</v>
      </c>
      <c r="I27" s="45">
        <v>54236.58</v>
      </c>
      <c r="J27" s="45">
        <v>0</v>
      </c>
      <c r="K27" s="45">
        <v>15485</v>
      </c>
      <c r="L27" s="45">
        <v>5430.33</v>
      </c>
      <c r="M27" s="45">
        <v>65678.39</v>
      </c>
      <c r="N27" s="45">
        <v>273916.98</v>
      </c>
      <c r="O27" s="45">
        <v>0</v>
      </c>
      <c r="P27" s="45">
        <v>52577.3</v>
      </c>
      <c r="Q27" s="45">
        <v>0</v>
      </c>
      <c r="R27" s="46">
        <v>10879.1</v>
      </c>
      <c r="S27" s="46">
        <v>17469.91</v>
      </c>
      <c r="T27" s="46">
        <v>2202.14</v>
      </c>
      <c r="U27" s="7"/>
    </row>
    <row r="28" spans="1:21" ht="15.95" customHeight="1" x14ac:dyDescent="0.2">
      <c r="A28" s="5">
        <v>23</v>
      </c>
      <c r="B28" s="9" t="s">
        <v>46</v>
      </c>
      <c r="C28" s="38">
        <f t="shared" si="2"/>
        <v>669165.34</v>
      </c>
      <c r="D28" s="38">
        <v>36710.649999999987</v>
      </c>
      <c r="E28" s="38">
        <v>29958.230000000003</v>
      </c>
      <c r="F28" s="38">
        <v>0</v>
      </c>
      <c r="G28" s="38">
        <v>52212.770000000011</v>
      </c>
      <c r="H28" s="38">
        <v>0</v>
      </c>
      <c r="I28" s="38">
        <v>59945.7</v>
      </c>
      <c r="J28" s="38">
        <v>0</v>
      </c>
      <c r="K28" s="38">
        <v>17114.989999999998</v>
      </c>
      <c r="L28" s="38">
        <v>6001.9400000000005</v>
      </c>
      <c r="M28" s="38">
        <v>72591.900000000009</v>
      </c>
      <c r="N28" s="38">
        <v>302750.35000000009</v>
      </c>
      <c r="O28" s="38">
        <v>0</v>
      </c>
      <c r="P28" s="38">
        <v>58111.749999999985</v>
      </c>
      <c r="Q28" s="38">
        <v>0</v>
      </c>
      <c r="R28" s="44">
        <v>12024.269999999999</v>
      </c>
      <c r="S28" s="44">
        <v>19308.849999999995</v>
      </c>
      <c r="T28" s="44">
        <v>2433.940000000001</v>
      </c>
      <c r="U28" s="7"/>
    </row>
    <row r="29" spans="1:21" ht="15.95" customHeight="1" x14ac:dyDescent="0.2">
      <c r="A29" s="5">
        <v>24</v>
      </c>
      <c r="B29" s="9" t="s">
        <v>47</v>
      </c>
      <c r="C29" s="38">
        <f t="shared" si="2"/>
        <v>3812298.48</v>
      </c>
      <c r="D29" s="38">
        <v>0</v>
      </c>
      <c r="E29" s="38">
        <v>50036.810000000005</v>
      </c>
      <c r="F29" s="38">
        <v>0</v>
      </c>
      <c r="G29" s="38">
        <v>0</v>
      </c>
      <c r="H29" s="38">
        <v>436723.92</v>
      </c>
      <c r="I29" s="38">
        <v>0</v>
      </c>
      <c r="J29" s="38">
        <v>0</v>
      </c>
      <c r="K29" s="38">
        <v>0</v>
      </c>
      <c r="L29" s="38">
        <v>194470.54000000004</v>
      </c>
      <c r="M29" s="38">
        <v>0</v>
      </c>
      <c r="N29" s="38">
        <v>1663205.2399999998</v>
      </c>
      <c r="O29" s="38">
        <v>802147.28</v>
      </c>
      <c r="P29" s="38">
        <v>0</v>
      </c>
      <c r="Q29" s="38">
        <v>622013.18999999994</v>
      </c>
      <c r="R29" s="44">
        <v>0</v>
      </c>
      <c r="S29" s="44">
        <v>43701.5</v>
      </c>
      <c r="T29" s="44">
        <v>0</v>
      </c>
      <c r="U29" s="7"/>
    </row>
    <row r="30" spans="1:21" ht="15.95" customHeight="1" x14ac:dyDescent="0.2">
      <c r="A30" s="5">
        <v>25</v>
      </c>
      <c r="B30" s="9" t="s">
        <v>48</v>
      </c>
      <c r="C30" s="38">
        <f t="shared" si="2"/>
        <v>280341.82</v>
      </c>
      <c r="D30" s="38">
        <v>0</v>
      </c>
      <c r="E30" s="38">
        <v>1661.44</v>
      </c>
      <c r="F30" s="38">
        <v>0</v>
      </c>
      <c r="G30" s="38">
        <v>198374.9</v>
      </c>
      <c r="H30" s="38">
        <v>0</v>
      </c>
      <c r="I30" s="38">
        <v>0</v>
      </c>
      <c r="J30" s="38">
        <v>9506.16</v>
      </c>
      <c r="K30" s="38">
        <v>35033.94</v>
      </c>
      <c r="L30" s="38">
        <v>0</v>
      </c>
      <c r="M30" s="38">
        <v>0</v>
      </c>
      <c r="N30" s="38">
        <v>18689.09</v>
      </c>
      <c r="O30" s="38">
        <v>0</v>
      </c>
      <c r="P30" s="38">
        <v>0</v>
      </c>
      <c r="Q30" s="38">
        <v>0</v>
      </c>
      <c r="R30" s="44">
        <v>0</v>
      </c>
      <c r="S30" s="44">
        <v>0</v>
      </c>
      <c r="T30" s="44">
        <v>17076.29</v>
      </c>
      <c r="U30" s="7"/>
    </row>
    <row r="31" spans="1:21" ht="15.95" customHeight="1" x14ac:dyDescent="0.2">
      <c r="A31" s="5">
        <v>26</v>
      </c>
      <c r="B31" s="22" t="s">
        <v>49</v>
      </c>
      <c r="C31" s="45">
        <f t="shared" si="2"/>
        <v>73837.009999999995</v>
      </c>
      <c r="D31" s="45">
        <v>4000.12</v>
      </c>
      <c r="E31" s="45">
        <v>3610.74</v>
      </c>
      <c r="F31" s="45">
        <v>0</v>
      </c>
      <c r="G31" s="45">
        <v>2957.53</v>
      </c>
      <c r="H31" s="45">
        <v>0</v>
      </c>
      <c r="I31" s="45">
        <v>9672.1200000000008</v>
      </c>
      <c r="J31" s="45">
        <v>0</v>
      </c>
      <c r="K31" s="45">
        <v>1338.1</v>
      </c>
      <c r="L31" s="45">
        <v>968.53</v>
      </c>
      <c r="M31" s="45">
        <v>7917.62</v>
      </c>
      <c r="N31" s="45">
        <v>28258</v>
      </c>
      <c r="O31" s="45">
        <v>0</v>
      </c>
      <c r="P31" s="45">
        <v>4421.4799999999996</v>
      </c>
      <c r="Q31" s="45">
        <v>0</v>
      </c>
      <c r="R31" s="46">
        <v>1281.29</v>
      </c>
      <c r="S31" s="46">
        <v>9411.48</v>
      </c>
      <c r="T31" s="46">
        <v>0</v>
      </c>
      <c r="U31" s="7"/>
    </row>
    <row r="32" spans="1:21" ht="15.95" customHeight="1" x14ac:dyDescent="0.2">
      <c r="A32" s="5">
        <v>27</v>
      </c>
      <c r="B32" s="9" t="s">
        <v>50</v>
      </c>
      <c r="C32" s="38">
        <f t="shared" si="2"/>
        <v>314778.77</v>
      </c>
      <c r="D32" s="38">
        <v>17053.129999999997</v>
      </c>
      <c r="E32" s="38">
        <v>15393.17</v>
      </c>
      <c r="F32" s="38">
        <v>0</v>
      </c>
      <c r="G32" s="38">
        <v>12608.410000000003</v>
      </c>
      <c r="H32" s="38">
        <v>0</v>
      </c>
      <c r="I32" s="38">
        <v>41233.779999999992</v>
      </c>
      <c r="J32" s="38">
        <v>0</v>
      </c>
      <c r="K32" s="38">
        <v>5704.5299999999988</v>
      </c>
      <c r="L32" s="38">
        <v>4128.9800000000005</v>
      </c>
      <c r="M32" s="38">
        <v>33754.039999999994</v>
      </c>
      <c r="N32" s="38">
        <v>120468.29000000004</v>
      </c>
      <c r="O32" s="38">
        <v>0</v>
      </c>
      <c r="P32" s="38">
        <v>18849.46</v>
      </c>
      <c r="Q32" s="38">
        <v>0</v>
      </c>
      <c r="R32" s="44">
        <v>5462.36</v>
      </c>
      <c r="S32" s="44">
        <v>40122.62000000001</v>
      </c>
      <c r="T32" s="44">
        <v>0</v>
      </c>
      <c r="U32" s="7"/>
    </row>
    <row r="33" spans="1:21" ht="15.95" customHeight="1" x14ac:dyDescent="0.2">
      <c r="A33" s="5">
        <v>28</v>
      </c>
      <c r="B33" s="9" t="s">
        <v>51</v>
      </c>
      <c r="C33" s="38">
        <f t="shared" si="2"/>
        <v>1638022.77</v>
      </c>
      <c r="D33" s="38">
        <v>0</v>
      </c>
      <c r="E33" s="38">
        <v>26222.71</v>
      </c>
      <c r="F33" s="38">
        <v>0</v>
      </c>
      <c r="G33" s="38">
        <v>0</v>
      </c>
      <c r="H33" s="38">
        <v>198789.59</v>
      </c>
      <c r="I33" s="38">
        <v>0</v>
      </c>
      <c r="J33" s="38">
        <v>0</v>
      </c>
      <c r="K33" s="38">
        <v>0</v>
      </c>
      <c r="L33" s="38">
        <v>206162.55</v>
      </c>
      <c r="M33" s="38">
        <v>0</v>
      </c>
      <c r="N33" s="38">
        <v>502590.11</v>
      </c>
      <c r="O33" s="38">
        <v>537506.54000000015</v>
      </c>
      <c r="P33" s="38">
        <v>0</v>
      </c>
      <c r="Q33" s="38">
        <v>156200.12</v>
      </c>
      <c r="R33" s="44">
        <v>0</v>
      </c>
      <c r="S33" s="44">
        <v>0</v>
      </c>
      <c r="T33" s="44">
        <v>10551.150000000001</v>
      </c>
      <c r="U33" s="7"/>
    </row>
    <row r="34" spans="1:21" ht="15.95" customHeight="1" x14ac:dyDescent="0.2">
      <c r="A34" s="5">
        <v>29</v>
      </c>
      <c r="B34" s="9" t="s">
        <v>52</v>
      </c>
      <c r="C34" s="38">
        <f>SUM(D34:T34)</f>
        <v>66297.040000000008</v>
      </c>
      <c r="D34" s="38">
        <v>0</v>
      </c>
      <c r="E34" s="38">
        <v>748.45</v>
      </c>
      <c r="F34" s="38">
        <v>0</v>
      </c>
      <c r="G34" s="38">
        <v>31171.710000000003</v>
      </c>
      <c r="H34" s="38">
        <v>0</v>
      </c>
      <c r="I34" s="38">
        <v>0</v>
      </c>
      <c r="J34" s="38">
        <v>1458.6899999999998</v>
      </c>
      <c r="K34" s="38">
        <v>7427.380000000001</v>
      </c>
      <c r="L34" s="38">
        <v>0</v>
      </c>
      <c r="M34" s="38">
        <v>0</v>
      </c>
      <c r="N34" s="38">
        <v>6165.66</v>
      </c>
      <c r="O34" s="38">
        <v>0</v>
      </c>
      <c r="P34" s="38">
        <v>0</v>
      </c>
      <c r="Q34" s="38">
        <v>0</v>
      </c>
      <c r="R34" s="44">
        <v>0</v>
      </c>
      <c r="S34" s="44">
        <v>19325.150000000001</v>
      </c>
      <c r="T34" s="44">
        <v>0</v>
      </c>
      <c r="U34" s="7"/>
    </row>
    <row r="35" spans="1:21" ht="15.95" customHeight="1" x14ac:dyDescent="0.2">
      <c r="A35" s="5">
        <v>30</v>
      </c>
      <c r="B35" s="22" t="s">
        <v>53</v>
      </c>
      <c r="C35" s="45">
        <f t="shared" si="2"/>
        <v>2678074.02</v>
      </c>
      <c r="D35" s="45">
        <v>112050.78000000001</v>
      </c>
      <c r="E35" s="45">
        <v>165166.66999999998</v>
      </c>
      <c r="F35" s="45">
        <v>0</v>
      </c>
      <c r="G35" s="45">
        <v>32809.220000000008</v>
      </c>
      <c r="H35" s="45">
        <v>0</v>
      </c>
      <c r="I35" s="45">
        <v>406631.60000000015</v>
      </c>
      <c r="J35" s="45">
        <v>0</v>
      </c>
      <c r="K35" s="45">
        <v>21490.930000000004</v>
      </c>
      <c r="L35" s="45">
        <v>32551.589999999997</v>
      </c>
      <c r="M35" s="45">
        <v>255899.03999999998</v>
      </c>
      <c r="N35" s="45">
        <v>1291937.6099999999</v>
      </c>
      <c r="O35" s="45">
        <v>2642.2299999999996</v>
      </c>
      <c r="P35" s="45">
        <v>174851.74</v>
      </c>
      <c r="Q35" s="45">
        <v>0</v>
      </c>
      <c r="R35" s="46">
        <v>28942.250000000007</v>
      </c>
      <c r="S35" s="45">
        <v>151917.79999999999</v>
      </c>
      <c r="T35" s="45">
        <v>1182.56</v>
      </c>
      <c r="U35" s="7"/>
    </row>
    <row r="36" spans="1:21" ht="15.95" customHeight="1" x14ac:dyDescent="0.2">
      <c r="A36" s="5">
        <v>31</v>
      </c>
      <c r="B36" s="20" t="s">
        <v>54</v>
      </c>
      <c r="C36" s="42">
        <f>SUM(D36:T36)</f>
        <v>94849971.760000005</v>
      </c>
      <c r="D36" s="42">
        <f>SUM(D20:D35)</f>
        <v>746898</v>
      </c>
      <c r="E36" s="42">
        <f t="shared" ref="E36:T36" si="3">SUM(E20:E35)</f>
        <v>2196076.0299999998</v>
      </c>
      <c r="F36" s="42">
        <f t="shared" si="3"/>
        <v>1311242.83</v>
      </c>
      <c r="G36" s="42">
        <f t="shared" si="3"/>
        <v>3207815.91</v>
      </c>
      <c r="H36" s="42">
        <f t="shared" si="3"/>
        <v>7645485.1000000006</v>
      </c>
      <c r="I36" s="42">
        <f t="shared" si="3"/>
        <v>2479292.0000000005</v>
      </c>
      <c r="J36" s="42">
        <f t="shared" si="3"/>
        <v>128195.20000000001</v>
      </c>
      <c r="K36" s="42">
        <f t="shared" si="3"/>
        <v>710636.18</v>
      </c>
      <c r="L36" s="42">
        <f t="shared" si="3"/>
        <v>2330606.67</v>
      </c>
      <c r="M36" s="42">
        <f t="shared" si="3"/>
        <v>1558486</v>
      </c>
      <c r="N36" s="42">
        <f t="shared" si="3"/>
        <v>42345218.200000003</v>
      </c>
      <c r="O36" s="42">
        <f t="shared" si="3"/>
        <v>19333996.230000004</v>
      </c>
      <c r="P36" s="42">
        <f t="shared" si="3"/>
        <v>1574906</v>
      </c>
      <c r="Q36" s="42">
        <f t="shared" si="3"/>
        <v>4888870.41</v>
      </c>
      <c r="R36" s="42">
        <f t="shared" si="3"/>
        <v>296102.64</v>
      </c>
      <c r="S36" s="42">
        <f t="shared" si="3"/>
        <v>3764036.35</v>
      </c>
      <c r="T36" s="42">
        <f t="shared" si="3"/>
        <v>332108.01</v>
      </c>
      <c r="U36" s="7"/>
    </row>
    <row r="37" spans="1:21" ht="15.95" customHeight="1" thickBot="1" x14ac:dyDescent="0.25">
      <c r="A37" s="5">
        <v>32</v>
      </c>
      <c r="B37" s="23" t="s">
        <v>55</v>
      </c>
      <c r="C37" s="47">
        <f>SUM(D37:T37)</f>
        <v>98656072.25</v>
      </c>
      <c r="D37" s="47">
        <f>D18+D36</f>
        <v>832803.27</v>
      </c>
      <c r="E37" s="47">
        <f t="shared" ref="E37:T37" si="4">E18+E36</f>
        <v>2361536.5</v>
      </c>
      <c r="F37" s="47">
        <f t="shared" si="4"/>
        <v>1456072.1600000001</v>
      </c>
      <c r="G37" s="47">
        <f t="shared" si="4"/>
        <v>3330730.72</v>
      </c>
      <c r="H37" s="47">
        <f t="shared" si="4"/>
        <v>7828655.5700000003</v>
      </c>
      <c r="I37" s="47">
        <f t="shared" si="4"/>
        <v>2579759.3100000005</v>
      </c>
      <c r="J37" s="47">
        <f t="shared" si="4"/>
        <v>176708.19</v>
      </c>
      <c r="K37" s="47">
        <f t="shared" si="4"/>
        <v>741855.04</v>
      </c>
      <c r="L37" s="47">
        <f t="shared" si="4"/>
        <v>2498401.04</v>
      </c>
      <c r="M37" s="47">
        <f t="shared" si="4"/>
        <v>1646883.57</v>
      </c>
      <c r="N37" s="47">
        <f t="shared" si="4"/>
        <v>43965882.330000006</v>
      </c>
      <c r="O37" s="47">
        <f t="shared" si="4"/>
        <v>19818371.810000002</v>
      </c>
      <c r="P37" s="47">
        <f t="shared" si="4"/>
        <v>1662956.76</v>
      </c>
      <c r="Q37" s="47">
        <f t="shared" si="4"/>
        <v>5149486.16</v>
      </c>
      <c r="R37" s="47">
        <f t="shared" si="4"/>
        <v>311988.08</v>
      </c>
      <c r="S37" s="47">
        <f t="shared" si="4"/>
        <v>3924276.3000000003</v>
      </c>
      <c r="T37" s="47">
        <f t="shared" si="4"/>
        <v>369705.44</v>
      </c>
      <c r="U37" s="7"/>
    </row>
    <row r="38" spans="1:21" ht="19.149999999999999" customHeight="1" thickTop="1" x14ac:dyDescent="0.2">
      <c r="A38" s="5">
        <v>33</v>
      </c>
      <c r="B38" s="24" t="s">
        <v>56</v>
      </c>
      <c r="C38" s="48">
        <f>SUM(D38:T38)</f>
        <v>213037968.89999998</v>
      </c>
      <c r="D38" s="48">
        <f>D12-D37</f>
        <v>5666218.1400000006</v>
      </c>
      <c r="E38" s="48">
        <f t="shared" ref="E38:T38" si="5">E12-E37</f>
        <v>6423195.2199999988</v>
      </c>
      <c r="F38" s="48">
        <f t="shared" si="5"/>
        <v>11530695.15</v>
      </c>
      <c r="G38" s="48">
        <f t="shared" si="5"/>
        <v>6653513.129999999</v>
      </c>
      <c r="H38" s="48">
        <f t="shared" si="5"/>
        <v>8515873.3699999992</v>
      </c>
      <c r="I38" s="48">
        <f t="shared" si="5"/>
        <v>5670802.0599999996</v>
      </c>
      <c r="J38" s="48">
        <f t="shared" si="5"/>
        <v>2242576.13</v>
      </c>
      <c r="K38" s="48">
        <f t="shared" si="5"/>
        <v>1426404.3599999999</v>
      </c>
      <c r="L38" s="48">
        <f t="shared" si="5"/>
        <v>8139382.7999999998</v>
      </c>
      <c r="M38" s="48">
        <f t="shared" si="5"/>
        <v>5861418.7599999998</v>
      </c>
      <c r="N38" s="48">
        <f t="shared" si="5"/>
        <v>92329433.919999987</v>
      </c>
      <c r="O38" s="48">
        <f t="shared" si="5"/>
        <v>23027315.019999996</v>
      </c>
      <c r="P38" s="48">
        <f t="shared" si="5"/>
        <v>5230203.8900000006</v>
      </c>
      <c r="Q38" s="48">
        <f t="shared" si="5"/>
        <v>18026658.169999998</v>
      </c>
      <c r="R38" s="48">
        <f t="shared" si="5"/>
        <v>485792.10000000003</v>
      </c>
      <c r="S38" s="48">
        <f t="shared" si="5"/>
        <v>9600248.5999999996</v>
      </c>
      <c r="T38" s="48">
        <f t="shared" si="5"/>
        <v>2208238.08</v>
      </c>
      <c r="U38" s="7"/>
    </row>
    <row r="39" spans="1:21" ht="18" customHeight="1" x14ac:dyDescent="0.2">
      <c r="A39" s="5">
        <v>34</v>
      </c>
      <c r="B39" s="16" t="s">
        <v>57</v>
      </c>
      <c r="C39" s="41"/>
      <c r="D39" s="41"/>
      <c r="E39" s="41"/>
      <c r="F39" s="41"/>
      <c r="G39" s="41"/>
      <c r="H39" s="41"/>
      <c r="I39" s="41"/>
      <c r="J39" s="41"/>
      <c r="K39" s="41"/>
      <c r="L39" s="17"/>
      <c r="M39" s="17"/>
      <c r="N39" s="17"/>
      <c r="O39" s="17"/>
      <c r="P39" s="17"/>
      <c r="Q39" s="17"/>
      <c r="R39" s="17"/>
      <c r="S39" s="17"/>
      <c r="T39" s="17"/>
      <c r="U39" s="7"/>
    </row>
    <row r="40" spans="1:21" ht="18" customHeight="1" x14ac:dyDescent="0.2">
      <c r="A40" s="5">
        <v>35</v>
      </c>
      <c r="B40" s="19" t="s">
        <v>58</v>
      </c>
      <c r="C40" s="49">
        <f>SUM(D40:T40)</f>
        <v>83844269</v>
      </c>
      <c r="D40" s="49">
        <v>75523</v>
      </c>
      <c r="E40" s="49">
        <v>2109117</v>
      </c>
      <c r="F40" s="49">
        <v>2798535</v>
      </c>
      <c r="G40" s="49">
        <v>1285278</v>
      </c>
      <c r="H40" s="49">
        <v>150000</v>
      </c>
      <c r="I40" s="49">
        <v>2848953</v>
      </c>
      <c r="J40" s="49">
        <v>63606</v>
      </c>
      <c r="K40" s="49">
        <v>506193</v>
      </c>
      <c r="L40" s="49">
        <v>485042</v>
      </c>
      <c r="M40" s="49">
        <v>361481</v>
      </c>
      <c r="N40" s="49">
        <v>49406004</v>
      </c>
      <c r="O40" s="49">
        <v>11344960</v>
      </c>
      <c r="P40" s="49">
        <v>1664141</v>
      </c>
      <c r="Q40" s="49">
        <v>7222198</v>
      </c>
      <c r="R40" s="49">
        <v>101004</v>
      </c>
      <c r="S40" s="49">
        <v>2955998</v>
      </c>
      <c r="T40" s="49">
        <v>466236</v>
      </c>
      <c r="U40" s="7"/>
    </row>
    <row r="41" spans="1:21" ht="15.95" customHeight="1" x14ac:dyDescent="0.2">
      <c r="A41" s="5">
        <v>36</v>
      </c>
      <c r="B41" s="19" t="s">
        <v>59</v>
      </c>
      <c r="C41" s="49">
        <f>SUM(D41:T41)</f>
        <v>1921805</v>
      </c>
      <c r="D41" s="49">
        <v>101339</v>
      </c>
      <c r="E41" s="49">
        <v>0</v>
      </c>
      <c r="F41" s="49">
        <v>0</v>
      </c>
      <c r="G41" s="49">
        <v>0</v>
      </c>
      <c r="H41" s="49">
        <v>0</v>
      </c>
      <c r="I41" s="49">
        <v>125000</v>
      </c>
      <c r="J41" s="49">
        <v>70065</v>
      </c>
      <c r="K41" s="49">
        <v>27500</v>
      </c>
      <c r="L41" s="49">
        <v>0</v>
      </c>
      <c r="M41" s="49">
        <v>15000</v>
      </c>
      <c r="N41" s="49">
        <v>1057358</v>
      </c>
      <c r="O41" s="49">
        <v>179595</v>
      </c>
      <c r="P41" s="49">
        <v>13950</v>
      </c>
      <c r="Q41" s="49">
        <v>191998</v>
      </c>
      <c r="R41" s="49">
        <v>0</v>
      </c>
      <c r="S41" s="49">
        <v>125000</v>
      </c>
      <c r="T41" s="49">
        <v>15000</v>
      </c>
      <c r="U41" s="7"/>
    </row>
    <row r="42" spans="1:21" ht="15.95" customHeight="1" x14ac:dyDescent="0.2">
      <c r="A42" s="5">
        <v>37</v>
      </c>
      <c r="B42" s="19" t="s">
        <v>60</v>
      </c>
      <c r="C42" s="49">
        <f>SUM(D42:T42)</f>
        <v>-93456</v>
      </c>
      <c r="D42" s="49">
        <v>0</v>
      </c>
      <c r="E42" s="49">
        <v>0</v>
      </c>
      <c r="F42" s="49">
        <v>0</v>
      </c>
      <c r="G42" s="49">
        <v>0</v>
      </c>
      <c r="H42" s="49">
        <v>0</v>
      </c>
      <c r="I42" s="49">
        <v>0</v>
      </c>
      <c r="J42" s="49">
        <v>0</v>
      </c>
      <c r="K42" s="49">
        <v>0</v>
      </c>
      <c r="L42" s="49">
        <v>0</v>
      </c>
      <c r="M42" s="49">
        <v>0</v>
      </c>
      <c r="N42" s="49">
        <v>0</v>
      </c>
      <c r="O42" s="49">
        <v>0</v>
      </c>
      <c r="P42" s="49">
        <v>0</v>
      </c>
      <c r="Q42" s="49">
        <v>0</v>
      </c>
      <c r="R42" s="49">
        <v>-93456</v>
      </c>
      <c r="S42" s="49">
        <v>0</v>
      </c>
      <c r="T42" s="49">
        <v>0</v>
      </c>
      <c r="U42" s="7"/>
    </row>
    <row r="43" spans="1:21" ht="18" customHeight="1" x14ac:dyDescent="0.2">
      <c r="A43" s="5">
        <v>38</v>
      </c>
      <c r="B43" s="25" t="s">
        <v>61</v>
      </c>
      <c r="C43" s="50">
        <f>SUM(D43:T43)</f>
        <v>85672618</v>
      </c>
      <c r="D43" s="50">
        <f>SUM(D40:D42)</f>
        <v>176862</v>
      </c>
      <c r="E43" s="50">
        <f t="shared" ref="E43:T43" si="6">SUM(E40:E42)</f>
        <v>2109117</v>
      </c>
      <c r="F43" s="50">
        <f t="shared" si="6"/>
        <v>2798535</v>
      </c>
      <c r="G43" s="50">
        <f t="shared" si="6"/>
        <v>1285278</v>
      </c>
      <c r="H43" s="50">
        <f t="shared" si="6"/>
        <v>150000</v>
      </c>
      <c r="I43" s="50">
        <f t="shared" si="6"/>
        <v>2973953</v>
      </c>
      <c r="J43" s="50">
        <f t="shared" si="6"/>
        <v>133671</v>
      </c>
      <c r="K43" s="50">
        <f t="shared" si="6"/>
        <v>533693</v>
      </c>
      <c r="L43" s="50">
        <f t="shared" si="6"/>
        <v>485042</v>
      </c>
      <c r="M43" s="50">
        <f t="shared" si="6"/>
        <v>376481</v>
      </c>
      <c r="N43" s="50">
        <f t="shared" si="6"/>
        <v>50463362</v>
      </c>
      <c r="O43" s="50">
        <f t="shared" si="6"/>
        <v>11524555</v>
      </c>
      <c r="P43" s="50">
        <f t="shared" si="6"/>
        <v>1678091</v>
      </c>
      <c r="Q43" s="50">
        <f t="shared" si="6"/>
        <v>7414196</v>
      </c>
      <c r="R43" s="50">
        <f t="shared" si="6"/>
        <v>7548</v>
      </c>
      <c r="S43" s="50">
        <f t="shared" si="6"/>
        <v>3080998</v>
      </c>
      <c r="T43" s="50">
        <f t="shared" si="6"/>
        <v>481236</v>
      </c>
      <c r="U43" s="7"/>
    </row>
    <row r="44" spans="1:21" ht="18.75" customHeight="1" x14ac:dyDescent="0.2">
      <c r="A44" s="5">
        <v>39</v>
      </c>
      <c r="B44" s="2" t="s">
        <v>62</v>
      </c>
      <c r="D44" s="18"/>
      <c r="E44" s="18"/>
      <c r="F44" s="18"/>
      <c r="G44" s="18"/>
      <c r="H44" s="18"/>
      <c r="I44" s="18"/>
      <c r="J44" s="18"/>
      <c r="K44" s="18"/>
      <c r="L44" s="43"/>
      <c r="M44" s="43"/>
      <c r="N44" s="43"/>
      <c r="O44" s="43"/>
      <c r="P44" s="43"/>
      <c r="Q44" s="43"/>
      <c r="R44" s="43"/>
      <c r="S44" s="43"/>
      <c r="T44" s="43"/>
      <c r="U44" s="7"/>
    </row>
    <row r="45" spans="1:21" ht="18" customHeight="1" x14ac:dyDescent="0.2">
      <c r="A45" s="5">
        <v>40</v>
      </c>
      <c r="B45" s="19" t="s">
        <v>58</v>
      </c>
      <c r="C45" s="49">
        <f>SUM(D45:T45)</f>
        <v>83750813</v>
      </c>
      <c r="D45" s="49">
        <f>D40+D42</f>
        <v>75523</v>
      </c>
      <c r="E45" s="49">
        <f t="shared" ref="E45:T45" si="7">E40+E42</f>
        <v>2109117</v>
      </c>
      <c r="F45" s="49">
        <f t="shared" si="7"/>
        <v>2798535</v>
      </c>
      <c r="G45" s="49">
        <f t="shared" si="7"/>
        <v>1285278</v>
      </c>
      <c r="H45" s="49">
        <f t="shared" si="7"/>
        <v>150000</v>
      </c>
      <c r="I45" s="49">
        <f t="shared" si="7"/>
        <v>2848953</v>
      </c>
      <c r="J45" s="49">
        <f t="shared" si="7"/>
        <v>63606</v>
      </c>
      <c r="K45" s="49">
        <f t="shared" si="7"/>
        <v>506193</v>
      </c>
      <c r="L45" s="49">
        <f t="shared" si="7"/>
        <v>485042</v>
      </c>
      <c r="M45" s="49">
        <f t="shared" si="7"/>
        <v>361481</v>
      </c>
      <c r="N45" s="49">
        <f t="shared" si="7"/>
        <v>49406004</v>
      </c>
      <c r="O45" s="49">
        <f t="shared" si="7"/>
        <v>11344960</v>
      </c>
      <c r="P45" s="49">
        <f t="shared" si="7"/>
        <v>1664141</v>
      </c>
      <c r="Q45" s="49">
        <f t="shared" si="7"/>
        <v>7222198</v>
      </c>
      <c r="R45" s="49">
        <f t="shared" si="7"/>
        <v>7548</v>
      </c>
      <c r="S45" s="49">
        <f t="shared" si="7"/>
        <v>2955998</v>
      </c>
      <c r="T45" s="49">
        <f t="shared" si="7"/>
        <v>466236</v>
      </c>
      <c r="U45" s="7"/>
    </row>
    <row r="46" spans="1:21" ht="16.899999999999999" customHeight="1" x14ac:dyDescent="0.2">
      <c r="A46" s="5">
        <v>41</v>
      </c>
      <c r="B46" s="19" t="s">
        <v>63</v>
      </c>
      <c r="C46" s="49">
        <f>SUM(D46:T46)</f>
        <v>1921805</v>
      </c>
      <c r="D46" s="10">
        <f t="shared" ref="D46:T46" si="8">D41</f>
        <v>101339</v>
      </c>
      <c r="E46" s="10">
        <f t="shared" si="8"/>
        <v>0</v>
      </c>
      <c r="F46" s="51"/>
      <c r="G46" s="10">
        <f t="shared" si="8"/>
        <v>0</v>
      </c>
      <c r="H46" s="10">
        <f t="shared" si="8"/>
        <v>0</v>
      </c>
      <c r="I46" s="10">
        <f t="shared" si="8"/>
        <v>125000</v>
      </c>
      <c r="J46" s="10">
        <f t="shared" si="8"/>
        <v>70065</v>
      </c>
      <c r="K46" s="10">
        <f t="shared" si="8"/>
        <v>27500</v>
      </c>
      <c r="L46" s="10">
        <f t="shared" si="8"/>
        <v>0</v>
      </c>
      <c r="M46" s="10">
        <f t="shared" si="8"/>
        <v>15000</v>
      </c>
      <c r="N46" s="10">
        <f t="shared" si="8"/>
        <v>1057358</v>
      </c>
      <c r="O46" s="10">
        <f t="shared" si="8"/>
        <v>179595</v>
      </c>
      <c r="P46" s="10">
        <f t="shared" si="8"/>
        <v>13950</v>
      </c>
      <c r="Q46" s="10">
        <f t="shared" si="8"/>
        <v>191998</v>
      </c>
      <c r="R46" s="10">
        <f t="shared" si="8"/>
        <v>0</v>
      </c>
      <c r="S46" s="10">
        <f t="shared" si="8"/>
        <v>125000</v>
      </c>
      <c r="T46" s="10">
        <f t="shared" si="8"/>
        <v>15000</v>
      </c>
      <c r="U46" s="7"/>
    </row>
    <row r="47" spans="1:21" ht="16.899999999999999" customHeight="1" x14ac:dyDescent="0.2">
      <c r="A47" s="5">
        <v>42</v>
      </c>
      <c r="B47" s="26" t="s">
        <v>64</v>
      </c>
      <c r="C47" s="52">
        <f>SUM(D47:T47)</f>
        <v>589776.73000000045</v>
      </c>
      <c r="D47" s="53"/>
      <c r="E47" s="53"/>
      <c r="F47" s="53">
        <v>589776.73000000045</v>
      </c>
      <c r="G47" s="53"/>
      <c r="H47" s="53"/>
      <c r="I47" s="53"/>
      <c r="J47" s="53"/>
      <c r="K47" s="53"/>
      <c r="L47" s="53"/>
      <c r="M47" s="53"/>
      <c r="N47" s="53"/>
      <c r="O47" s="53"/>
      <c r="P47" s="53"/>
      <c r="Q47" s="53"/>
      <c r="R47" s="53"/>
      <c r="S47" s="53"/>
      <c r="T47" s="53"/>
      <c r="U47" s="7"/>
    </row>
    <row r="48" spans="1:21" ht="20.100000000000001" customHeight="1" thickBot="1" x14ac:dyDescent="0.25">
      <c r="A48" s="5">
        <v>43</v>
      </c>
      <c r="B48" s="27" t="s">
        <v>65</v>
      </c>
      <c r="C48" s="54">
        <f>SUM(D48:T48)</f>
        <v>86262394.730000004</v>
      </c>
      <c r="D48" s="54">
        <f>SUM(D45:D47)</f>
        <v>176862</v>
      </c>
      <c r="E48" s="54">
        <f t="shared" ref="E48:T48" si="9">SUM(E45:E47)</f>
        <v>2109117</v>
      </c>
      <c r="F48" s="54">
        <f t="shared" si="9"/>
        <v>3388311.7300000004</v>
      </c>
      <c r="G48" s="54">
        <f t="shared" si="9"/>
        <v>1285278</v>
      </c>
      <c r="H48" s="54">
        <f t="shared" si="9"/>
        <v>150000</v>
      </c>
      <c r="I48" s="54">
        <f t="shared" si="9"/>
        <v>2973953</v>
      </c>
      <c r="J48" s="54">
        <f t="shared" si="9"/>
        <v>133671</v>
      </c>
      <c r="K48" s="54">
        <f t="shared" si="9"/>
        <v>533693</v>
      </c>
      <c r="L48" s="54">
        <f t="shared" si="9"/>
        <v>485042</v>
      </c>
      <c r="M48" s="54">
        <f t="shared" si="9"/>
        <v>376481</v>
      </c>
      <c r="N48" s="54">
        <f t="shared" si="9"/>
        <v>50463362</v>
      </c>
      <c r="O48" s="54">
        <f t="shared" si="9"/>
        <v>11524555</v>
      </c>
      <c r="P48" s="54">
        <f t="shared" si="9"/>
        <v>1678091</v>
      </c>
      <c r="Q48" s="54">
        <f t="shared" si="9"/>
        <v>7414196</v>
      </c>
      <c r="R48" s="54">
        <f t="shared" si="9"/>
        <v>7548</v>
      </c>
      <c r="S48" s="54">
        <f t="shared" si="9"/>
        <v>3080998</v>
      </c>
      <c r="T48" s="54">
        <f t="shared" si="9"/>
        <v>481236</v>
      </c>
      <c r="U48" s="7"/>
    </row>
    <row r="49" spans="1:21" ht="18.600000000000001" customHeight="1" thickTop="1" x14ac:dyDescent="0.2">
      <c r="A49" s="5">
        <v>44</v>
      </c>
      <c r="B49" s="28" t="s">
        <v>66</v>
      </c>
      <c r="C49" s="29">
        <f t="shared" ref="C49" si="10">SUM(D49:T49)</f>
        <v>0</v>
      </c>
      <c r="D49" s="29">
        <v>0</v>
      </c>
      <c r="E49" s="29">
        <v>0</v>
      </c>
      <c r="F49" s="29">
        <v>0</v>
      </c>
      <c r="G49" s="29">
        <v>0</v>
      </c>
      <c r="H49" s="29">
        <v>0</v>
      </c>
      <c r="I49" s="29">
        <v>0</v>
      </c>
      <c r="J49" s="29">
        <v>0</v>
      </c>
      <c r="K49" s="29">
        <v>0</v>
      </c>
      <c r="L49" s="29">
        <v>0</v>
      </c>
      <c r="M49" s="29">
        <v>0</v>
      </c>
      <c r="N49" s="29">
        <v>0</v>
      </c>
      <c r="O49" s="29">
        <v>0</v>
      </c>
      <c r="P49" s="29">
        <v>0</v>
      </c>
      <c r="Q49" s="29">
        <v>0</v>
      </c>
      <c r="R49" s="29">
        <v>0</v>
      </c>
      <c r="S49" s="29">
        <v>0</v>
      </c>
      <c r="T49" s="29">
        <v>0</v>
      </c>
      <c r="U49" s="7"/>
    </row>
    <row r="50" spans="1:21" ht="19.149999999999999" customHeight="1" x14ac:dyDescent="0.2">
      <c r="A50" s="5">
        <v>45</v>
      </c>
      <c r="B50" s="30" t="s">
        <v>67</v>
      </c>
      <c r="C50" s="55">
        <f>SUM(D50:T50)</f>
        <v>126775574.16999997</v>
      </c>
      <c r="D50" s="55">
        <f>D38-D48-D49</f>
        <v>5489356.1400000006</v>
      </c>
      <c r="E50" s="55">
        <f t="shared" ref="E50:T50" si="11">E38-E48-E49</f>
        <v>4314078.2199999988</v>
      </c>
      <c r="F50" s="55">
        <f t="shared" si="11"/>
        <v>8142383.4199999999</v>
      </c>
      <c r="G50" s="55">
        <f t="shared" si="11"/>
        <v>5368235.129999999</v>
      </c>
      <c r="H50" s="55">
        <f t="shared" si="11"/>
        <v>8365873.3699999992</v>
      </c>
      <c r="I50" s="55">
        <f t="shared" si="11"/>
        <v>2696849.0599999996</v>
      </c>
      <c r="J50" s="55">
        <f t="shared" si="11"/>
        <v>2108905.13</v>
      </c>
      <c r="K50" s="55">
        <f t="shared" si="11"/>
        <v>892711.35999999987</v>
      </c>
      <c r="L50" s="55">
        <f t="shared" si="11"/>
        <v>7654340.7999999998</v>
      </c>
      <c r="M50" s="55">
        <f t="shared" si="11"/>
        <v>5484937.7599999998</v>
      </c>
      <c r="N50" s="55">
        <f t="shared" si="11"/>
        <v>41866071.919999987</v>
      </c>
      <c r="O50" s="55">
        <f t="shared" si="11"/>
        <v>11502760.019999996</v>
      </c>
      <c r="P50" s="55">
        <f t="shared" si="11"/>
        <v>3552112.8900000006</v>
      </c>
      <c r="Q50" s="55">
        <f t="shared" si="11"/>
        <v>10612462.169999998</v>
      </c>
      <c r="R50" s="55">
        <f t="shared" si="11"/>
        <v>478244.10000000003</v>
      </c>
      <c r="S50" s="55">
        <f t="shared" si="11"/>
        <v>6519250.5999999996</v>
      </c>
      <c r="T50" s="55">
        <f t="shared" si="11"/>
        <v>1727002.08</v>
      </c>
      <c r="U50" s="7"/>
    </row>
    <row r="51" spans="1:21" ht="15.6" customHeight="1" x14ac:dyDescent="0.2">
      <c r="A51" s="5">
        <v>46</v>
      </c>
      <c r="B51" s="16" t="s">
        <v>68</v>
      </c>
      <c r="C51" s="41"/>
      <c r="D51" s="41"/>
      <c r="E51" s="41"/>
      <c r="F51" s="41"/>
      <c r="G51" s="41"/>
      <c r="H51" s="41"/>
      <c r="I51" s="41"/>
      <c r="J51" s="41"/>
      <c r="K51" s="41"/>
      <c r="L51" s="17"/>
      <c r="M51" s="17"/>
      <c r="N51" s="17"/>
      <c r="O51" s="17"/>
      <c r="P51" s="17"/>
      <c r="Q51" s="17"/>
      <c r="R51" s="17"/>
      <c r="S51" s="17"/>
      <c r="T51" s="17"/>
      <c r="U51" s="7"/>
    </row>
    <row r="52" spans="1:21" ht="15.95" customHeight="1" x14ac:dyDescent="0.2">
      <c r="A52" s="5">
        <v>47</v>
      </c>
      <c r="B52" s="19" t="s">
        <v>69</v>
      </c>
      <c r="C52" s="38">
        <f t="shared" ref="C52:C61" si="12">SUM(D52:T52)</f>
        <v>18744128.709999993</v>
      </c>
      <c r="D52" s="38">
        <v>1059204.55</v>
      </c>
      <c r="E52" s="38">
        <v>643646.47</v>
      </c>
      <c r="F52" s="38">
        <v>0</v>
      </c>
      <c r="G52" s="38">
        <v>546340.24</v>
      </c>
      <c r="H52" s="38">
        <v>889337.69</v>
      </c>
      <c r="I52" s="38">
        <v>561625.21</v>
      </c>
      <c r="J52" s="38">
        <v>235592.85</v>
      </c>
      <c r="K52" s="38">
        <v>130594.65</v>
      </c>
      <c r="L52" s="38">
        <v>1381886.29</v>
      </c>
      <c r="M52" s="38">
        <v>1086729.26</v>
      </c>
      <c r="N52" s="38">
        <v>7331687.6200000001</v>
      </c>
      <c r="O52" s="38">
        <v>854415.75</v>
      </c>
      <c r="P52" s="38">
        <v>714937.02</v>
      </c>
      <c r="Q52" s="38">
        <v>2171472.63</v>
      </c>
      <c r="R52" s="38">
        <v>82838.789999999994</v>
      </c>
      <c r="S52" s="38">
        <v>948145.95</v>
      </c>
      <c r="T52" s="38">
        <v>105673.74</v>
      </c>
      <c r="U52" s="7"/>
    </row>
    <row r="53" spans="1:21" ht="15.95" customHeight="1" x14ac:dyDescent="0.2">
      <c r="A53" s="5">
        <v>48</v>
      </c>
      <c r="B53" s="19" t="s">
        <v>70</v>
      </c>
      <c r="C53" s="38">
        <f t="shared" si="12"/>
        <v>18863306.859999999</v>
      </c>
      <c r="D53" s="38">
        <v>865226.15</v>
      </c>
      <c r="E53" s="38">
        <v>683530.85</v>
      </c>
      <c r="F53" s="38">
        <v>0</v>
      </c>
      <c r="G53" s="38">
        <v>849969.7</v>
      </c>
      <c r="H53" s="38">
        <v>1314793.51</v>
      </c>
      <c r="I53" s="38">
        <v>390184.39</v>
      </c>
      <c r="J53" s="38">
        <v>339683.19</v>
      </c>
      <c r="K53" s="38">
        <v>115699.63</v>
      </c>
      <c r="L53" s="38">
        <v>1144720.23</v>
      </c>
      <c r="M53" s="38">
        <v>760612.16</v>
      </c>
      <c r="N53" s="38">
        <v>6534619.7800000003</v>
      </c>
      <c r="O53" s="38">
        <v>2084611.01</v>
      </c>
      <c r="P53" s="38">
        <v>592393.14</v>
      </c>
      <c r="Q53" s="38">
        <v>1784653.83</v>
      </c>
      <c r="R53" s="38">
        <v>76821.62</v>
      </c>
      <c r="S53" s="38">
        <v>1094349.04</v>
      </c>
      <c r="T53" s="38">
        <v>231438.63</v>
      </c>
      <c r="U53" s="7"/>
    </row>
    <row r="54" spans="1:21" ht="15.95" customHeight="1" x14ac:dyDescent="0.2">
      <c r="A54" s="5">
        <v>49</v>
      </c>
      <c r="B54" s="19" t="s">
        <v>71</v>
      </c>
      <c r="C54" s="38">
        <f t="shared" si="12"/>
        <v>3110756.9000000004</v>
      </c>
      <c r="D54" s="38">
        <v>204335.53999999998</v>
      </c>
      <c r="E54" s="38">
        <v>24933.54</v>
      </c>
      <c r="F54" s="38">
        <v>0</v>
      </c>
      <c r="G54" s="38">
        <v>171251.74000000002</v>
      </c>
      <c r="H54" s="38">
        <v>265487.44999999995</v>
      </c>
      <c r="I54" s="38">
        <v>27.45</v>
      </c>
      <c r="J54" s="38">
        <v>39632.89</v>
      </c>
      <c r="K54" s="38">
        <v>17109.2</v>
      </c>
      <c r="L54" s="38">
        <v>30199.99</v>
      </c>
      <c r="M54" s="38">
        <v>111448.99</v>
      </c>
      <c r="N54" s="38">
        <v>63531.259999999995</v>
      </c>
      <c r="O54" s="38">
        <v>1357556.4300000002</v>
      </c>
      <c r="P54" s="38">
        <v>110577.01000000001</v>
      </c>
      <c r="Q54" s="38">
        <v>323953.06000000006</v>
      </c>
      <c r="R54" s="38">
        <v>13145.14</v>
      </c>
      <c r="S54" s="38">
        <v>174260.55000000002</v>
      </c>
      <c r="T54" s="38">
        <v>203306.66</v>
      </c>
      <c r="U54" s="7"/>
    </row>
    <row r="55" spans="1:21" ht="15.95" customHeight="1" x14ac:dyDescent="0.2">
      <c r="A55" s="5">
        <v>50</v>
      </c>
      <c r="B55" s="19" t="s">
        <v>72</v>
      </c>
      <c r="C55" s="38">
        <f t="shared" si="12"/>
        <v>59449296</v>
      </c>
      <c r="D55" s="38">
        <v>1871759.98</v>
      </c>
      <c r="E55" s="38">
        <v>2032454.35</v>
      </c>
      <c r="F55" s="38">
        <v>8142383.4199999999</v>
      </c>
      <c r="G55" s="38">
        <v>2539462.4900000002</v>
      </c>
      <c r="H55" s="38">
        <v>4035413.4099999997</v>
      </c>
      <c r="I55" s="38">
        <v>1173509.5899999999</v>
      </c>
      <c r="J55" s="38">
        <v>998014.05</v>
      </c>
      <c r="K55" s="38">
        <v>435485.02</v>
      </c>
      <c r="L55" s="38">
        <v>3554098.03</v>
      </c>
      <c r="M55" s="38">
        <v>2103363.9</v>
      </c>
      <c r="N55" s="38">
        <v>18681925.75</v>
      </c>
      <c r="O55" s="38">
        <v>4482587.54</v>
      </c>
      <c r="P55" s="38">
        <v>1479339.27</v>
      </c>
      <c r="Q55" s="38">
        <v>4191922.5599999996</v>
      </c>
      <c r="R55" s="38">
        <v>183904.71000000002</v>
      </c>
      <c r="S55" s="38">
        <v>2748910.94</v>
      </c>
      <c r="T55" s="38">
        <v>794760.99</v>
      </c>
      <c r="U55" s="7"/>
    </row>
    <row r="56" spans="1:21" ht="15.95" customHeight="1" x14ac:dyDescent="0.2">
      <c r="A56" s="5">
        <v>51</v>
      </c>
      <c r="B56" s="19" t="s">
        <v>73</v>
      </c>
      <c r="C56" s="38">
        <f t="shared" si="12"/>
        <v>7968664.3600000013</v>
      </c>
      <c r="D56" s="38">
        <v>514197.46</v>
      </c>
      <c r="E56" s="38">
        <v>214528.77</v>
      </c>
      <c r="F56" s="38">
        <v>0</v>
      </c>
      <c r="G56" s="38">
        <v>501222.02</v>
      </c>
      <c r="H56" s="38">
        <v>526590.36</v>
      </c>
      <c r="I56" s="38">
        <v>114140.17</v>
      </c>
      <c r="J56" s="38">
        <v>192011.09</v>
      </c>
      <c r="K56" s="38">
        <v>82441.63</v>
      </c>
      <c r="L56" s="38">
        <v>363541.37</v>
      </c>
      <c r="M56" s="38">
        <v>451377.18</v>
      </c>
      <c r="N56" s="38">
        <v>2680946.3200000003</v>
      </c>
      <c r="O56" s="38">
        <v>768644.58</v>
      </c>
      <c r="P56" s="38">
        <v>238036.72</v>
      </c>
      <c r="Q56" s="38">
        <v>719440.95</v>
      </c>
      <c r="R56" s="38">
        <v>47508.88</v>
      </c>
      <c r="S56" s="38">
        <v>415242.63</v>
      </c>
      <c r="T56" s="38">
        <v>138794.23000000001</v>
      </c>
      <c r="U56" s="7"/>
    </row>
    <row r="57" spans="1:21" ht="15.95" customHeight="1" x14ac:dyDescent="0.2">
      <c r="A57" s="5">
        <v>52</v>
      </c>
      <c r="B57" s="19" t="s">
        <v>74</v>
      </c>
      <c r="C57" s="38">
        <f t="shared" si="12"/>
        <v>2341297.88</v>
      </c>
      <c r="D57" s="38">
        <v>154900.49</v>
      </c>
      <c r="E57" s="38">
        <v>73204.38</v>
      </c>
      <c r="F57" s="38">
        <v>0</v>
      </c>
      <c r="G57" s="38">
        <v>78467.289999999994</v>
      </c>
      <c r="H57" s="38">
        <v>184006.44</v>
      </c>
      <c r="I57" s="38">
        <v>50887.12</v>
      </c>
      <c r="J57" s="38">
        <v>29227.439999999999</v>
      </c>
      <c r="K57" s="38">
        <v>17810.009999999998</v>
      </c>
      <c r="L57" s="38">
        <v>161882.74</v>
      </c>
      <c r="M57" s="38">
        <v>136035.29999999999</v>
      </c>
      <c r="N57" s="38">
        <v>664448.93999999994</v>
      </c>
      <c r="O57" s="38">
        <v>336955.77</v>
      </c>
      <c r="P57" s="38">
        <v>50252.45</v>
      </c>
      <c r="Q57" s="38">
        <v>180752.76</v>
      </c>
      <c r="R57" s="38">
        <v>13989.11</v>
      </c>
      <c r="S57" s="38">
        <v>181122.45</v>
      </c>
      <c r="T57" s="38">
        <v>27355.19</v>
      </c>
      <c r="U57" s="7"/>
    </row>
    <row r="58" spans="1:21" ht="16.5" customHeight="1" x14ac:dyDescent="0.2">
      <c r="A58" s="5">
        <v>53</v>
      </c>
      <c r="B58" s="19" t="s">
        <v>75</v>
      </c>
      <c r="C58" s="38">
        <f t="shared" si="12"/>
        <v>16298123.460000001</v>
      </c>
      <c r="D58" s="38">
        <v>819731.97</v>
      </c>
      <c r="E58" s="38">
        <v>641779.86</v>
      </c>
      <c r="F58" s="38">
        <v>0</v>
      </c>
      <c r="G58" s="38">
        <v>681521.65</v>
      </c>
      <c r="H58" s="38">
        <v>1150244.51</v>
      </c>
      <c r="I58" s="38">
        <v>406475.13</v>
      </c>
      <c r="J58" s="38">
        <v>274743.62</v>
      </c>
      <c r="K58" s="38">
        <v>93571.22</v>
      </c>
      <c r="L58" s="38">
        <v>1018012.15</v>
      </c>
      <c r="M58" s="38">
        <v>835370.97</v>
      </c>
      <c r="N58" s="38">
        <v>5908912.25</v>
      </c>
      <c r="O58" s="38">
        <v>1617988.94</v>
      </c>
      <c r="P58" s="38">
        <v>366577.28</v>
      </c>
      <c r="Q58" s="38">
        <v>1240266.3799999999</v>
      </c>
      <c r="R58" s="38">
        <v>60035.85</v>
      </c>
      <c r="S58" s="38">
        <v>957219.04</v>
      </c>
      <c r="T58" s="38">
        <v>225672.64</v>
      </c>
      <c r="U58" s="7"/>
    </row>
    <row r="59" spans="1:21" x14ac:dyDescent="0.2">
      <c r="A59" s="5">
        <v>54</v>
      </c>
      <c r="B59" s="31" t="s">
        <v>76</v>
      </c>
      <c r="C59" s="38">
        <f t="shared" si="12"/>
        <v>0</v>
      </c>
      <c r="D59" s="38"/>
      <c r="E59" s="38"/>
      <c r="F59" s="38"/>
      <c r="G59" s="38"/>
      <c r="H59" s="38"/>
      <c r="I59" s="38"/>
      <c r="J59" s="38"/>
      <c r="K59" s="38"/>
      <c r="L59" s="38"/>
      <c r="M59" s="38"/>
      <c r="N59" s="38"/>
      <c r="O59" s="38"/>
      <c r="P59" s="38"/>
      <c r="Q59" s="38"/>
      <c r="R59" s="38"/>
      <c r="S59" s="38"/>
      <c r="T59" s="38"/>
      <c r="U59" s="7"/>
    </row>
    <row r="60" spans="1:21" x14ac:dyDescent="0.2">
      <c r="A60" s="5">
        <v>55</v>
      </c>
      <c r="B60" s="31" t="s">
        <v>77</v>
      </c>
      <c r="C60" s="38">
        <f t="shared" si="12"/>
        <v>0</v>
      </c>
      <c r="D60" s="38"/>
      <c r="E60" s="38"/>
      <c r="F60" s="38"/>
      <c r="G60" s="38"/>
      <c r="H60" s="38"/>
      <c r="I60" s="38"/>
      <c r="J60" s="38"/>
      <c r="K60" s="38"/>
      <c r="L60" s="38"/>
      <c r="M60" s="38"/>
      <c r="N60" s="38"/>
      <c r="O60" s="38"/>
      <c r="P60" s="38"/>
      <c r="Q60" s="38"/>
      <c r="R60" s="38"/>
      <c r="S60" s="38"/>
      <c r="T60" s="38"/>
      <c r="U60" s="7"/>
    </row>
    <row r="61" spans="1:21" x14ac:dyDescent="0.2">
      <c r="A61" s="5">
        <v>56</v>
      </c>
      <c r="B61" s="31" t="s">
        <v>78</v>
      </c>
      <c r="C61" s="38">
        <f t="shared" si="12"/>
        <v>0</v>
      </c>
      <c r="D61" s="38"/>
      <c r="E61" s="38"/>
      <c r="F61" s="38"/>
      <c r="G61" s="38"/>
      <c r="H61" s="38"/>
      <c r="I61" s="38"/>
      <c r="J61" s="38"/>
      <c r="K61" s="38"/>
      <c r="L61" s="38"/>
      <c r="M61" s="38"/>
      <c r="N61" s="38"/>
      <c r="O61" s="38"/>
      <c r="P61" s="38"/>
      <c r="Q61" s="38"/>
      <c r="R61" s="38"/>
      <c r="S61" s="38"/>
      <c r="T61" s="38"/>
      <c r="U61" s="7"/>
    </row>
    <row r="62" spans="1:21" ht="30.6" customHeight="1" thickBot="1" x14ac:dyDescent="0.25">
      <c r="A62" s="5">
        <v>57</v>
      </c>
      <c r="B62" s="32" t="s">
        <v>79</v>
      </c>
      <c r="C62" s="56">
        <f>SUM(D62:T62)</f>
        <v>126775574.16999999</v>
      </c>
      <c r="D62" s="56">
        <f>SUM(D52:D58)</f>
        <v>5489356.1400000006</v>
      </c>
      <c r="E62" s="56">
        <f t="shared" ref="E62:T62" si="13">SUM(E52:E58)</f>
        <v>4314078.22</v>
      </c>
      <c r="F62" s="56">
        <f t="shared" si="13"/>
        <v>8142383.4199999999</v>
      </c>
      <c r="G62" s="56">
        <f t="shared" si="13"/>
        <v>5368235.13</v>
      </c>
      <c r="H62" s="56">
        <f t="shared" si="13"/>
        <v>8365873.370000001</v>
      </c>
      <c r="I62" s="56">
        <f t="shared" si="13"/>
        <v>2696849.0599999996</v>
      </c>
      <c r="J62" s="56">
        <f t="shared" si="13"/>
        <v>2108905.13</v>
      </c>
      <c r="K62" s="56">
        <f t="shared" si="13"/>
        <v>892711.36</v>
      </c>
      <c r="L62" s="56">
        <f t="shared" si="13"/>
        <v>7654340.8000000007</v>
      </c>
      <c r="M62" s="56">
        <f t="shared" si="13"/>
        <v>5484937.7599999988</v>
      </c>
      <c r="N62" s="56">
        <f t="shared" si="13"/>
        <v>41866071.920000002</v>
      </c>
      <c r="O62" s="56">
        <f t="shared" si="13"/>
        <v>11502760.02</v>
      </c>
      <c r="P62" s="56">
        <f t="shared" si="13"/>
        <v>3552112.8900000006</v>
      </c>
      <c r="Q62" s="56">
        <f t="shared" si="13"/>
        <v>10612462.169999998</v>
      </c>
      <c r="R62" s="56">
        <f t="shared" si="13"/>
        <v>478244.1</v>
      </c>
      <c r="S62" s="56">
        <f t="shared" si="13"/>
        <v>6519250.6000000006</v>
      </c>
      <c r="T62" s="56">
        <f t="shared" si="13"/>
        <v>1727002.08</v>
      </c>
      <c r="U62" s="7"/>
    </row>
    <row r="63" spans="1:21" ht="15.95" customHeight="1" thickTop="1" x14ac:dyDescent="0.2">
      <c r="A63" s="5">
        <v>58</v>
      </c>
      <c r="B63" s="19" t="s">
        <v>80</v>
      </c>
      <c r="C63" s="57">
        <f>SUM(D63:T63)</f>
        <v>86057381.700000003</v>
      </c>
      <c r="D63" s="57">
        <f>SUM(D55:D58)</f>
        <v>3360589.8999999994</v>
      </c>
      <c r="E63" s="57">
        <f t="shared" ref="E63:T63" si="14">SUM(E55:E58)</f>
        <v>2961967.36</v>
      </c>
      <c r="F63" s="57">
        <f t="shared" si="14"/>
        <v>8142383.4199999999</v>
      </c>
      <c r="G63" s="57">
        <f t="shared" si="14"/>
        <v>3800673.45</v>
      </c>
      <c r="H63" s="57">
        <f t="shared" si="14"/>
        <v>5896254.7199999997</v>
      </c>
      <c r="I63" s="57">
        <f t="shared" si="14"/>
        <v>1745012.0099999998</v>
      </c>
      <c r="J63" s="57">
        <f t="shared" si="14"/>
        <v>1493996.2000000002</v>
      </c>
      <c r="K63" s="57">
        <f t="shared" si="14"/>
        <v>629307.88</v>
      </c>
      <c r="L63" s="57">
        <f t="shared" si="14"/>
        <v>5097534.29</v>
      </c>
      <c r="M63" s="57">
        <f t="shared" si="14"/>
        <v>3526147.3499999996</v>
      </c>
      <c r="N63" s="57">
        <f t="shared" si="14"/>
        <v>27936233.260000002</v>
      </c>
      <c r="O63" s="57">
        <f t="shared" si="14"/>
        <v>7206176.8300000001</v>
      </c>
      <c r="P63" s="57">
        <f t="shared" si="14"/>
        <v>2134205.7199999997</v>
      </c>
      <c r="Q63" s="57">
        <f t="shared" si="14"/>
        <v>6332382.6499999994</v>
      </c>
      <c r="R63" s="57">
        <f t="shared" si="14"/>
        <v>305438.55</v>
      </c>
      <c r="S63" s="57">
        <f t="shared" si="14"/>
        <v>4302495.0600000005</v>
      </c>
      <c r="T63" s="57">
        <f t="shared" si="14"/>
        <v>1186583.0499999998</v>
      </c>
      <c r="U63" s="7"/>
    </row>
    <row r="64" spans="1:21" ht="15.95" customHeight="1" x14ac:dyDescent="0.2">
      <c r="A64" s="5">
        <v>59</v>
      </c>
      <c r="B64" s="19" t="s">
        <v>81</v>
      </c>
      <c r="C64" s="33">
        <f>C63/C62</f>
        <v>0.6788167378725587</v>
      </c>
      <c r="D64" s="33">
        <f>D63/D62</f>
        <v>0.61220110597524446</v>
      </c>
      <c r="E64" s="33">
        <f t="shared" ref="E64:T64" si="15">E63/E62</f>
        <v>0.68658174677231509</v>
      </c>
      <c r="F64" s="33">
        <f>IFERROR(F63/F62,0)</f>
        <v>1</v>
      </c>
      <c r="G64" s="33">
        <f t="shared" si="15"/>
        <v>0.70799310349880307</v>
      </c>
      <c r="H64" s="33">
        <f t="shared" si="15"/>
        <v>0.70479846624788189</v>
      </c>
      <c r="I64" s="33">
        <f t="shared" si="15"/>
        <v>0.64705586822868022</v>
      </c>
      <c r="J64" s="33">
        <f t="shared" si="15"/>
        <v>0.70842266859107139</v>
      </c>
      <c r="K64" s="33">
        <f t="shared" si="15"/>
        <v>0.70493992593529897</v>
      </c>
      <c r="L64" s="33">
        <f t="shared" si="15"/>
        <v>0.66596646572099316</v>
      </c>
      <c r="M64" s="33">
        <f t="shared" si="15"/>
        <v>0.64287827944286469</v>
      </c>
      <c r="N64" s="33">
        <f t="shared" si="15"/>
        <v>0.66727619714078013</v>
      </c>
      <c r="O64" s="33">
        <f t="shared" si="15"/>
        <v>0.62647371739221946</v>
      </c>
      <c r="P64" s="33">
        <f t="shared" si="15"/>
        <v>0.60082710941092854</v>
      </c>
      <c r="Q64" s="33">
        <f t="shared" si="15"/>
        <v>0.59669307165125096</v>
      </c>
      <c r="R64" s="33">
        <f t="shared" si="15"/>
        <v>0.6386666348837341</v>
      </c>
      <c r="S64" s="33">
        <f t="shared" si="15"/>
        <v>0.65996773616893945</v>
      </c>
      <c r="T64" s="33">
        <f t="shared" si="15"/>
        <v>0.6870767926347835</v>
      </c>
      <c r="U64" s="7"/>
    </row>
    <row r="65" spans="1:21" ht="39" customHeight="1" x14ac:dyDescent="0.2">
      <c r="A65" s="34">
        <v>60</v>
      </c>
      <c r="B65" s="35" t="s">
        <v>82</v>
      </c>
      <c r="C65" s="59" t="s">
        <v>83</v>
      </c>
      <c r="D65" s="59"/>
      <c r="E65" s="59"/>
      <c r="F65" s="59"/>
      <c r="G65" s="59"/>
      <c r="H65" s="59"/>
      <c r="I65" s="59"/>
      <c r="J65" s="59"/>
      <c r="K65" s="59"/>
      <c r="L65" s="59"/>
      <c r="M65" s="59"/>
      <c r="N65" s="59"/>
      <c r="O65" s="59"/>
      <c r="P65" s="59"/>
      <c r="Q65" s="59"/>
      <c r="R65" s="59"/>
      <c r="S65" s="59"/>
      <c r="T65" s="59"/>
      <c r="U65" s="7"/>
    </row>
    <row r="66" spans="1:21" x14ac:dyDescent="0.2">
      <c r="A66" s="1"/>
      <c r="B66" s="36"/>
      <c r="C66" s="37"/>
      <c r="D66" s="37"/>
      <c r="E66" s="37"/>
      <c r="F66" s="38"/>
      <c r="G66" s="38"/>
      <c r="H66" s="38"/>
      <c r="I66" s="38"/>
      <c r="J66" s="38"/>
      <c r="K66" s="38"/>
      <c r="L66" s="38"/>
      <c r="M66" s="38"/>
      <c r="N66" s="38"/>
      <c r="O66" s="38"/>
      <c r="P66" s="38"/>
      <c r="Q66" s="38"/>
      <c r="R66" s="38"/>
      <c r="S66" s="38"/>
      <c r="T66" s="38"/>
      <c r="U66" s="7"/>
    </row>
    <row r="67" spans="1:21" x14ac:dyDescent="0.2">
      <c r="A67" s="1"/>
    </row>
    <row r="68" spans="1:21" x14ac:dyDescent="0.2">
      <c r="A68" s="1"/>
    </row>
  </sheetData>
  <mergeCells count="2">
    <mergeCell ref="A1:T1"/>
    <mergeCell ref="C65:T65"/>
  </mergeCells>
  <conditionalFormatting sqref="B42">
    <cfRule type="containsText" dxfId="1" priority="1" operator="containsText" text="false">
      <formula>NOT(ISERROR(SEARCH("false",B42)))</formula>
    </cfRule>
    <cfRule type="containsText" dxfId="0" priority="2" operator="containsText" text="true">
      <formula>NOT(ISERROR(SEARCH("true",B42)))</formula>
    </cfRule>
  </conditionalFormatting>
  <printOptions horizontalCentered="1"/>
  <pageMargins left="0" right="0" top="0.5" bottom="0.25" header="0.3" footer="0.25"/>
  <pageSetup paperSize="5" scale="48" fitToWidth="0" orientation="landscape" r:id="rId1"/>
  <headerFooter>
    <oddFooter>&amp;C&amp;8&amp;P of &amp;N&amp;R&amp;8&amp;D &amp;T</oddFooter>
  </headerFooter>
  <colBreaks count="1" manualBreakCount="1">
    <brk id="12" max="63"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ROPS 20-21B</vt:lpstr>
      <vt:lpstr>'ROPS 20-21B'!Print_Area</vt:lpstr>
      <vt:lpstr>'ROPS 20-21B'!Print_Titles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Tran, Tam</dc:creator>
  <cp:lastModifiedBy>Dayrit, Ehlana</cp:lastModifiedBy>
  <dcterms:created xsi:type="dcterms:W3CDTF">2020-09-24T19:43:14Z</dcterms:created>
  <dcterms:modified xsi:type="dcterms:W3CDTF">2020-09-28T16:09:24Z</dcterms:modified>
</cp:coreProperties>
</file>